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hew\Dropbox\2020 PAy Reduction\"/>
    </mc:Choice>
  </mc:AlternateContent>
  <bookViews>
    <workbookView xWindow="0" yWindow="0" windowWidth="20490" windowHeight="7755" tabRatio="769"/>
  </bookViews>
  <sheets>
    <sheet name="Base Rate" sheetId="19" r:id="rId1"/>
    <sheet name="Pay Calculator" sheetId="3" r:id="rId2"/>
    <sheet name="Pay Check Calculator" sheetId="18" r:id="rId3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C10" i="3" s="1"/>
  <c r="D10" i="3" s="1"/>
  <c r="B10" i="19"/>
  <c r="J11" i="3" l="1"/>
  <c r="K11" i="3" s="1"/>
  <c r="C23" i="3"/>
  <c r="D23" i="3" s="1"/>
  <c r="D3" i="3"/>
  <c r="B3" i="3"/>
  <c r="O3" i="3"/>
  <c r="M3" i="3"/>
  <c r="K3" i="3"/>
  <c r="F3" i="3"/>
  <c r="J14" i="3" l="1"/>
  <c r="C25" i="3"/>
  <c r="C13" i="3"/>
  <c r="H18" i="18"/>
  <c r="M12" i="18" s="1"/>
  <c r="H8" i="18"/>
  <c r="H7" i="18"/>
  <c r="M11" i="18" l="1"/>
  <c r="M13" i="18" s="1"/>
  <c r="D34" i="18"/>
  <c r="M8" i="18" s="1"/>
  <c r="M3" i="18"/>
  <c r="D5" i="18"/>
  <c r="M7" i="18" l="1"/>
  <c r="M9" i="18" s="1"/>
  <c r="M5" i="18" s="1"/>
  <c r="M4" i="18"/>
  <c r="J8" i="3" l="1"/>
  <c r="C26" i="3" l="1"/>
  <c r="D25" i="3"/>
  <c r="C24" i="3"/>
  <c r="C22" i="3"/>
  <c r="C21" i="3"/>
  <c r="B20" i="3"/>
  <c r="D20" i="3" s="1"/>
  <c r="E20" i="3" s="1"/>
  <c r="B21" i="3" s="1"/>
  <c r="C12" i="3"/>
  <c r="J13" i="3" s="1"/>
  <c r="K13" i="3" s="1"/>
  <c r="K14" i="3"/>
  <c r="D13" i="3"/>
  <c r="C11" i="3"/>
  <c r="J12" i="3" s="1"/>
  <c r="K12" i="3" s="1"/>
  <c r="C9" i="3"/>
  <c r="D9" i="3" s="1"/>
  <c r="C8" i="3"/>
  <c r="J9" i="3" s="1"/>
  <c r="I8" i="3"/>
  <c r="I9" i="3" s="1"/>
  <c r="B7" i="3"/>
  <c r="D7" i="3" s="1"/>
  <c r="E7" i="3" s="1"/>
  <c r="B8" i="3" s="1"/>
  <c r="D8" i="3" l="1"/>
  <c r="D24" i="3"/>
  <c r="D12" i="3"/>
  <c r="D11" i="3"/>
  <c r="K8" i="3"/>
  <c r="L8" i="3" s="1"/>
  <c r="J10" i="3"/>
  <c r="K10" i="3" s="1"/>
  <c r="D22" i="3"/>
  <c r="D26" i="3"/>
  <c r="B9" i="3"/>
  <c r="D21" i="3"/>
  <c r="B22" i="3" s="1"/>
  <c r="E22" i="3" s="1"/>
  <c r="B23" i="3" l="1"/>
  <c r="E23" i="3" s="1"/>
  <c r="B24" i="3" s="1"/>
  <c r="E24" i="3" s="1"/>
  <c r="E8" i="3"/>
  <c r="E21" i="3"/>
  <c r="N8" i="3"/>
  <c r="B25" i="3" l="1"/>
  <c r="E25" i="3" s="1"/>
  <c r="B26" i="3" s="1"/>
  <c r="E26" i="3" s="1"/>
  <c r="B27" i="3" s="1"/>
  <c r="K9" i="3"/>
  <c r="L9" i="3" l="1"/>
  <c r="I10" i="3" s="1"/>
  <c r="L10" i="3" s="1"/>
  <c r="I15" i="3"/>
  <c r="M15" i="3" s="1"/>
  <c r="F27" i="3"/>
  <c r="N9" i="3" l="1"/>
  <c r="D29" i="3"/>
  <c r="K17" i="3" s="1"/>
  <c r="I11" i="3"/>
  <c r="L11" i="3" s="1"/>
  <c r="F29" i="3" l="1"/>
  <c r="F31" i="3" s="1"/>
  <c r="I12" i="3"/>
  <c r="L12" i="3" s="1"/>
  <c r="I13" i="3" s="1"/>
  <c r="L13" i="3" s="1"/>
  <c r="I14" i="3" s="1"/>
  <c r="L14" i="3" s="1"/>
  <c r="M17" i="3"/>
  <c r="N21" i="3" s="1"/>
  <c r="E9" i="3" l="1"/>
  <c r="N10" i="3" l="1"/>
  <c r="B10" i="3"/>
  <c r="E10" i="3" s="1"/>
  <c r="B11" i="3" l="1"/>
  <c r="E11" i="3" s="1"/>
  <c r="B12" i="3" s="1"/>
  <c r="N11" i="3"/>
  <c r="N12" i="3" l="1"/>
  <c r="E12" i="3"/>
  <c r="B13" i="3" l="1"/>
  <c r="E13" i="3" s="1"/>
  <c r="N13" i="3"/>
  <c r="B14" i="3" l="1"/>
  <c r="M14" i="3"/>
  <c r="N14" i="3"/>
  <c r="F14" i="3" l="1"/>
  <c r="N15" i="3" l="1"/>
  <c r="D16" i="3"/>
  <c r="F16" i="3" s="1"/>
  <c r="N17" i="3" l="1"/>
  <c r="N19" i="3" s="1"/>
  <c r="F18" i="3"/>
</calcChain>
</file>

<file path=xl/sharedStrings.xml><?xml version="1.0" encoding="utf-8"?>
<sst xmlns="http://schemas.openxmlformats.org/spreadsheetml/2006/main" count="213" uniqueCount="138">
  <si>
    <t>EDWC</t>
  </si>
  <si>
    <t>JAC</t>
  </si>
  <si>
    <t xml:space="preserve"> </t>
  </si>
  <si>
    <t>Salary</t>
  </si>
  <si>
    <t>Hourly Overtime</t>
  </si>
  <si>
    <t>52 Weeks</t>
  </si>
  <si>
    <t>Factor</t>
  </si>
  <si>
    <t>Clock</t>
  </si>
  <si>
    <t>OT Rate</t>
  </si>
  <si>
    <t>FSLA</t>
  </si>
  <si>
    <t>COBEN</t>
  </si>
  <si>
    <t>Current Pay</t>
  </si>
  <si>
    <t>(X)</t>
  </si>
  <si>
    <t>Base + (X)% Longevity</t>
  </si>
  <si>
    <t>PAY RATE</t>
  </si>
  <si>
    <t>Base Rate</t>
  </si>
  <si>
    <t>INC./DEC.</t>
  </si>
  <si>
    <t>New Rate</t>
  </si>
  <si>
    <t>Pay Reduction</t>
  </si>
  <si>
    <t>Pay Formula</t>
  </si>
  <si>
    <t>Base + JAC</t>
  </si>
  <si>
    <t>Base + HAZMAT</t>
  </si>
  <si>
    <t>Base + COBEN</t>
  </si>
  <si>
    <t>Base Less 0%</t>
  </si>
  <si>
    <t>Long.</t>
  </si>
  <si>
    <t>HAZMAT</t>
  </si>
  <si>
    <t>PAY REDUCTION</t>
  </si>
  <si>
    <t>Base Less (X)%</t>
  </si>
  <si>
    <t>MOU</t>
  </si>
  <si>
    <t>OT RATE</t>
  </si>
  <si>
    <t>Base + Paramedic</t>
  </si>
  <si>
    <t>MEDIC</t>
  </si>
  <si>
    <t>53 Hour Clock</t>
  </si>
  <si>
    <t>(7.5% Pay Reduction)</t>
  </si>
  <si>
    <t>Postpone 7/20 MOU Increase to 7/21</t>
  </si>
  <si>
    <t>Ret PERS</t>
  </si>
  <si>
    <t>Medicare</t>
  </si>
  <si>
    <t>Less Ret 401</t>
  </si>
  <si>
    <t>Less Ret 457</t>
  </si>
  <si>
    <t>Med  ADJ</t>
  </si>
  <si>
    <t>PERS SUR AD</t>
  </si>
  <si>
    <t>Dues</t>
  </si>
  <si>
    <t>Var Maint</t>
  </si>
  <si>
    <t>SVG Bond</t>
  </si>
  <si>
    <t>VSP Prem</t>
  </si>
  <si>
    <t>FLSA OT</t>
  </si>
  <si>
    <t>PERS Income</t>
  </si>
  <si>
    <t>Monthly Income</t>
  </si>
  <si>
    <t>Monthly Net</t>
  </si>
  <si>
    <t xml:space="preserve">Med Benefit </t>
  </si>
  <si>
    <t>Salary Calculator</t>
  </si>
  <si>
    <t>EDWC Calculator</t>
  </si>
  <si>
    <t xml:space="preserve">Medicare </t>
  </si>
  <si>
    <t>Tax Federal</t>
  </si>
  <si>
    <t>Tax State</t>
  </si>
  <si>
    <t>Add Federal Tax</t>
  </si>
  <si>
    <t>Add State Tax</t>
  </si>
  <si>
    <t>Medical Insurance</t>
  </si>
  <si>
    <t>Dental Insurance</t>
  </si>
  <si>
    <t>Vision Insurance</t>
  </si>
  <si>
    <t>Retirement PERS</t>
  </si>
  <si>
    <t>ARAG Group Legal</t>
  </si>
  <si>
    <t>PERS SURV</t>
  </si>
  <si>
    <t>OPEB/CERBT</t>
  </si>
  <si>
    <t>Other Deductions</t>
  </si>
  <si>
    <t>Income Calculator</t>
  </si>
  <si>
    <t>Total Income</t>
  </si>
  <si>
    <t>Total Deductions</t>
  </si>
  <si>
    <t>Regular Salary</t>
  </si>
  <si>
    <t>COBEN Cash</t>
  </si>
  <si>
    <t>Salary Income</t>
  </si>
  <si>
    <t>Salary Deductions</t>
  </si>
  <si>
    <t>EDWC/FSLA Deductions</t>
  </si>
  <si>
    <t>Total EDWC Income</t>
  </si>
  <si>
    <t>Total FLSA Income</t>
  </si>
  <si>
    <t>Wilson &amp; CO. Disability</t>
  </si>
  <si>
    <t xml:space="preserve">Total Salary </t>
  </si>
  <si>
    <t>Total EDWC/FSLA</t>
  </si>
  <si>
    <t>EDWC (Planned OT)</t>
  </si>
  <si>
    <t>EDWC/FSLA Income</t>
  </si>
  <si>
    <t xml:space="preserve">  </t>
  </si>
  <si>
    <t>Enter the rate shown on your  Pay Stub</t>
  </si>
  <si>
    <t>Enter in "75" if you have completed JAC</t>
  </si>
  <si>
    <t>Paramedic</t>
  </si>
  <si>
    <t>HazMat</t>
  </si>
  <si>
    <t>Enter in your COBEN CASH</t>
  </si>
  <si>
    <t>Enter in your monthly paramedic retention pay. (ie $6000.00/12=$500 per Month)</t>
  </si>
  <si>
    <t xml:space="preserve">Regular </t>
  </si>
  <si>
    <t>Longevity Pay</t>
  </si>
  <si>
    <r>
      <t xml:space="preserve">Enter in "1.00 + your longevity rate ) (ie </t>
    </r>
    <r>
      <rPr>
        <b/>
        <sz val="11"/>
        <color rgb="FFFF0000"/>
        <rFont val="Calibri"/>
        <family val="2"/>
        <scheme val="minor"/>
      </rPr>
      <t>0%</t>
    </r>
    <r>
      <rPr>
        <sz val="11"/>
        <color theme="1"/>
        <rFont val="Calibri"/>
        <family val="2"/>
        <scheme val="minor"/>
      </rPr>
      <t xml:space="preserve"> longevity = 1.00+.00=</t>
    </r>
    <r>
      <rPr>
        <b/>
        <sz val="11"/>
        <color rgb="FFFF0000"/>
        <rFont val="Calibri"/>
        <family val="2"/>
        <scheme val="minor"/>
      </rPr>
      <t>1.00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</si>
  <si>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(ie </t>
    </r>
    <r>
      <rPr>
        <b/>
        <sz val="11"/>
        <color rgb="FFFF0000"/>
        <rFont val="Calibri"/>
        <family val="2"/>
        <scheme val="minor"/>
      </rPr>
      <t>1%</t>
    </r>
    <r>
      <rPr>
        <sz val="11"/>
        <color theme="1"/>
        <rFont val="Calibri"/>
        <family val="2"/>
        <scheme val="minor"/>
      </rPr>
      <t xml:space="preserve"> longevity = 1.00+.01=</t>
    </r>
    <r>
      <rPr>
        <b/>
        <sz val="11"/>
        <color rgb="FFFF0000"/>
        <rFont val="Calibri"/>
        <family val="2"/>
        <scheme val="minor"/>
      </rPr>
      <t>1.01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</si>
  <si>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(ie </t>
    </r>
    <r>
      <rPr>
        <b/>
        <sz val="11"/>
        <color rgb="FFFF0000"/>
        <rFont val="Calibri"/>
        <family val="2"/>
        <scheme val="minor"/>
      </rPr>
      <t>3%</t>
    </r>
    <r>
      <rPr>
        <sz val="11"/>
        <color theme="1"/>
        <rFont val="Calibri"/>
        <family val="2"/>
        <scheme val="minor"/>
      </rPr>
      <t xml:space="preserve"> longevity = 1.00+.03=</t>
    </r>
    <r>
      <rPr>
        <b/>
        <sz val="11"/>
        <color rgb="FFFF0000"/>
        <rFont val="Calibri"/>
        <family val="2"/>
        <scheme val="minor"/>
      </rPr>
      <t>1.03</t>
    </r>
    <r>
      <rPr>
        <sz val="11"/>
        <color theme="1"/>
        <rFont val="Calibri"/>
        <family val="2"/>
        <scheme val="minor"/>
      </rPr>
      <t xml:space="preserve">) </t>
    </r>
  </si>
  <si>
    <r>
      <t>(ie</t>
    </r>
    <r>
      <rPr>
        <b/>
        <sz val="11"/>
        <color rgb="FFFF0000"/>
        <rFont val="Calibri"/>
        <family val="2"/>
        <scheme val="minor"/>
      </rPr>
      <t xml:space="preserve"> 5%</t>
    </r>
    <r>
      <rPr>
        <sz val="11"/>
        <color theme="1"/>
        <rFont val="Calibri"/>
        <family val="2"/>
        <scheme val="minor"/>
      </rPr>
      <t xml:space="preserve"> longevity = 1.00+.05=</t>
    </r>
    <r>
      <rPr>
        <b/>
        <sz val="11"/>
        <color rgb="FFFF0000"/>
        <rFont val="Calibri"/>
        <family val="2"/>
        <scheme val="minor"/>
      </rPr>
      <t>1.05</t>
    </r>
    <r>
      <rPr>
        <sz val="11"/>
        <color theme="1"/>
        <rFont val="Calibri"/>
        <family val="2"/>
        <scheme val="minor"/>
      </rPr>
      <t xml:space="preserve">) </t>
    </r>
  </si>
  <si>
    <r>
      <t>(ie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7%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longevity = 1.00+.07=</t>
    </r>
    <r>
      <rPr>
        <b/>
        <sz val="11"/>
        <color rgb="FFFF0000"/>
        <rFont val="Calibri"/>
        <family val="2"/>
        <scheme val="minor"/>
      </rPr>
      <t>1.07</t>
    </r>
    <r>
      <rPr>
        <sz val="11"/>
        <color theme="1"/>
        <rFont val="Calibri"/>
        <family val="2"/>
        <scheme val="minor"/>
      </rPr>
      <t xml:space="preserve">) </t>
    </r>
  </si>
  <si>
    <t>Additional Information Needed</t>
  </si>
  <si>
    <t xml:space="preserve">Pay as of 06/20 </t>
  </si>
  <si>
    <t>OPEB contribution suspended until 7/2021</t>
  </si>
  <si>
    <t xml:space="preserve"> Adjustments can be made to the area shaded in gray</t>
  </si>
  <si>
    <t>MOU Longevity :17.10</t>
  </si>
  <si>
    <t>17 &amp; 18 Years</t>
  </si>
  <si>
    <t>19 Years</t>
  </si>
  <si>
    <t>20 Years</t>
  </si>
  <si>
    <t>21 Years</t>
  </si>
  <si>
    <t>22,23 &amp; 24 Years</t>
  </si>
  <si>
    <t>25 Years</t>
  </si>
  <si>
    <r>
      <t>(ie</t>
    </r>
    <r>
      <rPr>
        <b/>
        <sz val="11"/>
        <color rgb="FFFF0000"/>
        <rFont val="Calibri"/>
        <family val="2"/>
        <scheme val="minor"/>
      </rPr>
      <t xml:space="preserve"> 4% </t>
    </r>
    <r>
      <rPr>
        <sz val="11"/>
        <color theme="1"/>
        <rFont val="Calibri"/>
        <family val="2"/>
        <scheme val="minor"/>
      </rPr>
      <t>longevity = 1.00+.04=</t>
    </r>
    <r>
      <rPr>
        <b/>
        <sz val="11"/>
        <color rgb="FFFF0000"/>
        <rFont val="Calibri"/>
        <family val="2"/>
        <scheme val="minor"/>
      </rPr>
      <t>1.04</t>
    </r>
    <r>
      <rPr>
        <sz val="11"/>
        <color theme="1"/>
        <rFont val="Calibri"/>
        <family val="2"/>
        <scheme val="minor"/>
      </rPr>
      <t xml:space="preserve">) </t>
    </r>
  </si>
  <si>
    <t>Enter in as a single number (ie 0, 1, 2 ,3 ,4, 5 or 7)</t>
  </si>
  <si>
    <t>STEP 1: Figuring Out Your Base Pay</t>
  </si>
  <si>
    <t>Go To NEXT TAB Pay Calculator</t>
  </si>
  <si>
    <t>Go To NEXT TAB Pay Check Calculator</t>
  </si>
  <si>
    <t>Step 2: Pay as of 06/20 &gt;&gt;&gt; 53 Hour Clock &gt;&gt;&gt; New Pay as of 07/20</t>
  </si>
  <si>
    <t>Pay as of 07/20-06/21</t>
  </si>
  <si>
    <t>Step 3: Enter in information from your pay stub to calculate your Salary and EDWC checks.</t>
  </si>
  <si>
    <t>Salary Pay Reduction</t>
  </si>
  <si>
    <t>Gross Pay         E-Pay</t>
  </si>
  <si>
    <t xml:space="preserve"> Approximate 7/2021 OPEB</t>
  </si>
  <si>
    <t>Updates:</t>
  </si>
  <si>
    <t>Added Cal. Bilingual Pay</t>
  </si>
  <si>
    <t>Bilingual</t>
  </si>
  <si>
    <t>Enter in "100" if you receive Bilingual incentive.</t>
  </si>
  <si>
    <t>Enter in "150" if you receive HazMat incentive.</t>
  </si>
  <si>
    <t>Base + Bilingual</t>
  </si>
  <si>
    <t>TOTAL MONTHLY PAY REDUCTION</t>
  </si>
  <si>
    <t xml:space="preserve"> EDWC/UPOT Rate</t>
  </si>
  <si>
    <t xml:space="preserve"> EDWC Rate</t>
  </si>
  <si>
    <t xml:space="preserve">53 Clock Cal. - Adj. Paramedic Cal. </t>
  </si>
  <si>
    <t>You will need a copy of your 06/20 Pay Stub  ** Your EPay OT Salary can not be used to calculate your Base Rate**</t>
  </si>
  <si>
    <t>Longevity %</t>
  </si>
  <si>
    <t>Added Cal. For 2% Longevity Pay</t>
  </si>
  <si>
    <t>Updated verbiage Tab I &amp; 2</t>
  </si>
  <si>
    <t>Longevity Cal. Base Pay  - User Error in Data Entry - NO Fix needed</t>
  </si>
  <si>
    <r>
      <t xml:space="preserve">(ie </t>
    </r>
    <r>
      <rPr>
        <b/>
        <sz val="11"/>
        <color rgb="FFFF0000"/>
        <rFont val="Calibri"/>
        <family val="2"/>
        <scheme val="minor"/>
      </rPr>
      <t>2%</t>
    </r>
    <r>
      <rPr>
        <sz val="11"/>
        <color theme="1"/>
        <rFont val="Calibri"/>
        <family val="2"/>
        <scheme val="minor"/>
      </rPr>
      <t xml:space="preserve"> longevity = 1.00+.01=</t>
    </r>
    <r>
      <rPr>
        <b/>
        <sz val="11"/>
        <color rgb="FFFF0000"/>
        <rFont val="Calibri"/>
        <family val="2"/>
        <scheme val="minor"/>
      </rPr>
      <t>1.02</t>
    </r>
    <r>
      <rPr>
        <sz val="11"/>
        <color theme="1"/>
        <rFont val="Calibri"/>
        <family val="2"/>
        <scheme val="minor"/>
      </rPr>
      <t xml:space="preserve">) </t>
    </r>
  </si>
  <si>
    <t>New Reg.</t>
  </si>
  <si>
    <t>Reg. Pay</t>
  </si>
  <si>
    <t>Approximate OPEB</t>
  </si>
  <si>
    <t>Updated OPEB Cal.</t>
  </si>
  <si>
    <t xml:space="preserve">Updated Longevity Calculation </t>
  </si>
  <si>
    <t>UPDATED: 7/31/20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</si>
</sst>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_);[Red]\(0.00\)"/>
    <numFmt numFmtId="165" formatCode="[$-409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7B90B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3FA0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04E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2" fontId="0" fillId="2" borderId="1" xfId="0" applyNumberFormat="1" applyFill="1" applyBorder="1"/>
    <xf numFmtId="2" fontId="0" fillId="5" borderId="1" xfId="0" applyNumberFormat="1" applyFill="1" applyBorder="1"/>
    <xf numFmtId="2" fontId="0" fillId="6" borderId="1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left"/>
    </xf>
    <xf numFmtId="164" fontId="0" fillId="8" borderId="1" xfId="0" applyNumberFormat="1" applyFill="1" applyBorder="1"/>
    <xf numFmtId="17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2" fontId="0" fillId="9" borderId="1" xfId="0" applyNumberFormat="1" applyFill="1" applyBorder="1"/>
    <xf numFmtId="164" fontId="0" fillId="9" borderId="1" xfId="0" applyNumberFormat="1" applyFill="1" applyBorder="1"/>
    <xf numFmtId="2" fontId="0" fillId="8" borderId="1" xfId="0" applyNumberFormat="1" applyFill="1" applyBorder="1"/>
    <xf numFmtId="2" fontId="0" fillId="10" borderId="1" xfId="0" applyNumberFormat="1" applyFill="1" applyBorder="1"/>
    <xf numFmtId="2" fontId="0" fillId="2" borderId="2" xfId="0" applyNumberFormat="1" applyFill="1" applyBorder="1"/>
    <xf numFmtId="164" fontId="0" fillId="9" borderId="5" xfId="0" applyNumberFormat="1" applyFill="1" applyBorder="1"/>
    <xf numFmtId="164" fontId="0" fillId="11" borderId="1" xfId="0" applyNumberFormat="1" applyFill="1" applyBorder="1"/>
    <xf numFmtId="2" fontId="0" fillId="5" borderId="5" xfId="0" applyNumberFormat="1" applyFill="1" applyBorder="1"/>
    <xf numFmtId="2" fontId="0" fillId="8" borderId="5" xfId="0" applyNumberFormat="1" applyFill="1" applyBorder="1"/>
    <xf numFmtId="2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 vertical="center"/>
    </xf>
    <xf numFmtId="0" fontId="0" fillId="14" borderId="0" xfId="0" applyFill="1"/>
    <xf numFmtId="0" fontId="0" fillId="14" borderId="0" xfId="0" applyFill="1" applyBorder="1" applyAlignment="1">
      <alignment horizontal="center"/>
    </xf>
    <xf numFmtId="164" fontId="0" fillId="14" borderId="0" xfId="0" applyNumberFormat="1" applyFill="1" applyBorder="1" applyAlignment="1"/>
    <xf numFmtId="2" fontId="4" fillId="2" borderId="1" xfId="0" applyNumberFormat="1" applyFont="1" applyFill="1" applyBorder="1" applyAlignment="1">
      <alignment horizontal="center"/>
    </xf>
    <xf numFmtId="2" fontId="0" fillId="9" borderId="5" xfId="0" applyNumberFormat="1" applyFill="1" applyBorder="1"/>
    <xf numFmtId="0" fontId="4" fillId="0" borderId="1" xfId="0" applyFont="1" applyBorder="1" applyAlignment="1">
      <alignment horizontal="center"/>
    </xf>
    <xf numFmtId="2" fontId="0" fillId="13" borderId="5" xfId="0" applyNumberFormat="1" applyFill="1" applyBorder="1"/>
    <xf numFmtId="2" fontId="0" fillId="13" borderId="1" xfId="0" applyNumberFormat="1" applyFill="1" applyBorder="1"/>
    <xf numFmtId="2" fontId="0" fillId="4" borderId="5" xfId="0" applyNumberFormat="1" applyFill="1" applyBorder="1"/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17" fontId="1" fillId="0" borderId="1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17" fontId="0" fillId="0" borderId="5" xfId="0" applyNumberFormat="1" applyBorder="1" applyAlignment="1">
      <alignment horizontal="left"/>
    </xf>
    <xf numFmtId="2" fontId="0" fillId="2" borderId="7" xfId="0" applyNumberFormat="1" applyFill="1" applyBorder="1"/>
    <xf numFmtId="17" fontId="0" fillId="0" borderId="4" xfId="0" applyNumberFormat="1" applyBorder="1" applyAlignment="1">
      <alignment horizontal="left"/>
    </xf>
    <xf numFmtId="0" fontId="0" fillId="12" borderId="8" xfId="0" applyFill="1" applyBorder="1"/>
    <xf numFmtId="2" fontId="0" fillId="2" borderId="8" xfId="0" applyNumberForma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0" fillId="7" borderId="1" xfId="0" applyNumberFormat="1" applyFill="1" applyBorder="1"/>
    <xf numFmtId="2" fontId="0" fillId="7" borderId="5" xfId="0" applyNumberFormat="1" applyFill="1" applyBorder="1"/>
    <xf numFmtId="2" fontId="0" fillId="7" borderId="1" xfId="0" applyNumberFormat="1" applyFill="1" applyBorder="1"/>
    <xf numFmtId="10" fontId="0" fillId="2" borderId="1" xfId="0" applyNumberFormat="1" applyFill="1" applyBorder="1" applyAlignment="1">
      <alignment horizontal="right"/>
    </xf>
    <xf numFmtId="10" fontId="0" fillId="9" borderId="5" xfId="0" applyNumberFormat="1" applyFill="1" applyBorder="1"/>
    <xf numFmtId="2" fontId="1" fillId="2" borderId="5" xfId="0" applyNumberFormat="1" applyFont="1" applyFill="1" applyBorder="1"/>
    <xf numFmtId="0" fontId="1" fillId="2" borderId="1" xfId="0" applyFont="1" applyFill="1" applyBorder="1" applyAlignment="1">
      <alignment horizontal="left"/>
    </xf>
    <xf numFmtId="2" fontId="1" fillId="3" borderId="1" xfId="0" applyNumberFormat="1" applyFont="1" applyFill="1" applyBorder="1"/>
    <xf numFmtId="10" fontId="2" fillId="2" borderId="1" xfId="0" applyNumberFormat="1" applyFont="1" applyFill="1" applyBorder="1" applyAlignment="1">
      <alignment horizontal="right"/>
    </xf>
    <xf numFmtId="10" fontId="0" fillId="9" borderId="5" xfId="0" applyNumberFormat="1" applyFont="1" applyFill="1" applyBorder="1"/>
    <xf numFmtId="2" fontId="0" fillId="13" borderId="5" xfId="0" applyNumberFormat="1" applyFont="1" applyFill="1" applyBorder="1"/>
    <xf numFmtId="2" fontId="0" fillId="7" borderId="5" xfId="0" applyNumberFormat="1" applyFont="1" applyFill="1" applyBorder="1"/>
    <xf numFmtId="2" fontId="0" fillId="8" borderId="5" xfId="0" applyNumberFormat="1" applyFont="1" applyFill="1" applyBorder="1"/>
    <xf numFmtId="0" fontId="0" fillId="0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4" borderId="1" xfId="0" applyNumberFormat="1" applyFont="1" applyFill="1" applyBorder="1"/>
    <xf numFmtId="17" fontId="0" fillId="0" borderId="0" xfId="0" applyNumberFormat="1" applyBorder="1" applyAlignment="1">
      <alignment horizontal="left"/>
    </xf>
    <xf numFmtId="2" fontId="1" fillId="4" borderId="5" xfId="0" applyNumberFormat="1" applyFont="1" applyFill="1" applyBorder="1"/>
    <xf numFmtId="0" fontId="0" fillId="0" borderId="0" xfId="0" applyBorder="1" applyAlignment="1">
      <alignment horizontal="center"/>
    </xf>
    <xf numFmtId="4" fontId="0" fillId="12" borderId="1" xfId="0" applyNumberFormat="1" applyFill="1" applyBorder="1" applyAlignment="1">
      <alignment horizontal="center"/>
    </xf>
    <xf numFmtId="0" fontId="0" fillId="12" borderId="1" xfId="0" applyFill="1" applyBorder="1"/>
    <xf numFmtId="2" fontId="1" fillId="10" borderId="1" xfId="0" applyNumberFormat="1" applyFont="1" applyFill="1" applyBorder="1" applyAlignment="1">
      <alignment horizontal="center"/>
    </xf>
    <xf numFmtId="164" fontId="0" fillId="10" borderId="1" xfId="0" applyNumberFormat="1" applyFill="1" applyBorder="1"/>
    <xf numFmtId="2" fontId="0" fillId="10" borderId="5" xfId="0" applyNumberFormat="1" applyFont="1" applyFill="1" applyBorder="1"/>
    <xf numFmtId="2" fontId="0" fillId="10" borderId="5" xfId="0" applyNumberFormat="1" applyFill="1" applyBorder="1"/>
    <xf numFmtId="0" fontId="7" fillId="0" borderId="0" xfId="0" applyFont="1" applyAlignment="1">
      <alignment horizontal="center"/>
    </xf>
    <xf numFmtId="17" fontId="5" fillId="0" borderId="0" xfId="0" applyNumberFormat="1" applyFont="1" applyAlignment="1">
      <alignment horizontal="left"/>
    </xf>
    <xf numFmtId="4" fontId="0" fillId="4" borderId="8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/>
    <xf numFmtId="8" fontId="1" fillId="0" borderId="1" xfId="0" applyNumberFormat="1" applyFont="1" applyBorder="1"/>
    <xf numFmtId="17" fontId="5" fillId="0" borderId="0" xfId="0" applyNumberFormat="1" applyFont="1" applyBorder="1" applyAlignment="1">
      <alignment horizontal="left"/>
    </xf>
    <xf numFmtId="0" fontId="8" fillId="14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7" fillId="14" borderId="0" xfId="0" applyFont="1" applyFill="1"/>
    <xf numFmtId="8" fontId="5" fillId="14" borderId="1" xfId="0" applyNumberFormat="1" applyFont="1" applyFill="1" applyBorder="1" applyAlignment="1">
      <alignment horizontal="center"/>
    </xf>
    <xf numFmtId="2" fontId="0" fillId="10" borderId="4" xfId="0" applyNumberFormat="1" applyFill="1" applyBorder="1"/>
    <xf numFmtId="165" fontId="1" fillId="0" borderId="0" xfId="0" applyNumberFormat="1" applyFont="1" applyAlignment="1">
      <alignment horizontal="center"/>
    </xf>
    <xf numFmtId="2" fontId="0" fillId="16" borderId="1" xfId="0" applyNumberFormat="1" applyFill="1" applyBorder="1"/>
    <xf numFmtId="164" fontId="0" fillId="6" borderId="1" xfId="0" applyNumberFormat="1" applyFill="1" applyBorder="1"/>
    <xf numFmtId="164" fontId="0" fillId="16" borderId="1" xfId="0" applyNumberFormat="1" applyFill="1" applyBorder="1"/>
    <xf numFmtId="164" fontId="1" fillId="6" borderId="2" xfId="0" applyNumberFormat="1" applyFont="1" applyFill="1" applyBorder="1"/>
    <xf numFmtId="2" fontId="1" fillId="2" borderId="2" xfId="0" applyNumberFormat="1" applyFont="1" applyFill="1" applyBorder="1"/>
    <xf numFmtId="164" fontId="0" fillId="2" borderId="1" xfId="0" applyNumberFormat="1" applyFill="1" applyBorder="1"/>
    <xf numFmtId="2" fontId="1" fillId="5" borderId="2" xfId="0" applyNumberFormat="1" applyFont="1" applyFill="1" applyBorder="1"/>
    <xf numFmtId="164" fontId="1" fillId="5" borderId="2" xfId="0" applyNumberFormat="1" applyFont="1" applyFill="1" applyBorder="1"/>
    <xf numFmtId="2" fontId="1" fillId="6" borderId="2" xfId="0" applyNumberFormat="1" applyFont="1" applyFill="1" applyBorder="1"/>
    <xf numFmtId="2" fontId="1" fillId="8" borderId="9" xfId="0" applyNumberFormat="1" applyFont="1" applyFill="1" applyBorder="1"/>
    <xf numFmtId="164" fontId="0" fillId="18" borderId="1" xfId="0" applyNumberFormat="1" applyFill="1" applyBorder="1"/>
    <xf numFmtId="2" fontId="0" fillId="18" borderId="1" xfId="0" applyNumberFormat="1" applyFill="1" applyBorder="1"/>
    <xf numFmtId="164" fontId="0" fillId="3" borderId="5" xfId="0" applyNumberFormat="1" applyFill="1" applyBorder="1"/>
    <xf numFmtId="164" fontId="0" fillId="19" borderId="1" xfId="0" applyNumberFormat="1" applyFill="1" applyBorder="1"/>
    <xf numFmtId="2" fontId="1" fillId="19" borderId="1" xfId="0" applyNumberFormat="1" applyFont="1" applyFill="1" applyBorder="1"/>
    <xf numFmtId="0" fontId="2" fillId="0" borderId="0" xfId="0" applyFont="1"/>
    <xf numFmtId="0" fontId="5" fillId="0" borderId="0" xfId="0" applyFont="1" applyAlignment="1">
      <alignment horizontal="left" vertical="top"/>
    </xf>
    <xf numFmtId="2" fontId="0" fillId="0" borderId="0" xfId="0" applyNumberFormat="1"/>
    <xf numFmtId="2" fontId="2" fillId="0" borderId="0" xfId="0" applyNumberFormat="1" applyFont="1"/>
    <xf numFmtId="0" fontId="8" fillId="0" borderId="1" xfId="0" applyFont="1" applyBorder="1"/>
    <xf numFmtId="2" fontId="8" fillId="0" borderId="2" xfId="0" applyNumberFormat="1" applyFont="1" applyBorder="1"/>
    <xf numFmtId="10" fontId="2" fillId="20" borderId="1" xfId="0" applyNumberFormat="1" applyFont="1" applyFill="1" applyBorder="1"/>
    <xf numFmtId="10" fontId="1" fillId="20" borderId="1" xfId="0" applyNumberFormat="1" applyFont="1" applyFill="1" applyBorder="1"/>
    <xf numFmtId="2" fontId="0" fillId="20" borderId="1" xfId="0" applyNumberFormat="1" applyFill="1" applyBorder="1"/>
    <xf numFmtId="0" fontId="0" fillId="20" borderId="1" xfId="0" applyFill="1" applyBorder="1"/>
    <xf numFmtId="0" fontId="0" fillId="17" borderId="1" xfId="0" applyFill="1" applyBorder="1"/>
    <xf numFmtId="0" fontId="0" fillId="2" borderId="1" xfId="0" applyFill="1" applyBorder="1"/>
    <xf numFmtId="0" fontId="0" fillId="13" borderId="1" xfId="0" applyFill="1" applyBorder="1"/>
    <xf numFmtId="0" fontId="0" fillId="22" borderId="1" xfId="0" applyFill="1" applyBorder="1"/>
    <xf numFmtId="0" fontId="0" fillId="10" borderId="1" xfId="0" applyFill="1" applyBorder="1"/>
    <xf numFmtId="0" fontId="0" fillId="8" borderId="1" xfId="0" applyFill="1" applyBorder="1"/>
    <xf numFmtId="9" fontId="0" fillId="0" borderId="1" xfId="0" applyNumberFormat="1" applyBorder="1"/>
    <xf numFmtId="0" fontId="5" fillId="0" borderId="14" xfId="0" applyFont="1" applyBorder="1" applyAlignment="1">
      <alignment horizontal="left"/>
    </xf>
    <xf numFmtId="2" fontId="1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10" fontId="1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0" fontId="2" fillId="3" borderId="0" xfId="0" applyNumberFormat="1" applyFont="1" applyFill="1" applyBorder="1"/>
    <xf numFmtId="10" fontId="1" fillId="3" borderId="0" xfId="0" applyNumberFormat="1" applyFont="1" applyFill="1" applyBorder="1"/>
    <xf numFmtId="0" fontId="1" fillId="3" borderId="0" xfId="0" applyFont="1" applyFill="1"/>
    <xf numFmtId="0" fontId="1" fillId="7" borderId="5" xfId="0" applyFont="1" applyFill="1" applyBorder="1" applyAlignment="1"/>
    <xf numFmtId="0" fontId="1" fillId="3" borderId="0" xfId="0" applyFont="1" applyFill="1" applyBorder="1" applyAlignment="1"/>
    <xf numFmtId="2" fontId="1" fillId="14" borderId="0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left"/>
    </xf>
    <xf numFmtId="164" fontId="0" fillId="16" borderId="1" xfId="0" applyNumberFormat="1" applyFill="1" applyBorder="1" applyProtection="1"/>
    <xf numFmtId="0" fontId="6" fillId="10" borderId="1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wrapText="1"/>
    </xf>
    <xf numFmtId="0" fontId="8" fillId="0" borderId="0" xfId="0" applyFont="1" applyBorder="1"/>
    <xf numFmtId="2" fontId="8" fillId="0" borderId="0" xfId="0" applyNumberFormat="1" applyFont="1" applyBorder="1"/>
    <xf numFmtId="164" fontId="2" fillId="10" borderId="1" xfId="0" applyNumberFormat="1" applyFont="1" applyFill="1" applyBorder="1"/>
    <xf numFmtId="14" fontId="0" fillId="0" borderId="0" xfId="0" applyNumberFormat="1"/>
    <xf numFmtId="0" fontId="0" fillId="23" borderId="1" xfId="0" applyFill="1" applyBorder="1"/>
    <xf numFmtId="164" fontId="0" fillId="23" borderId="1" xfId="0" applyNumberFormat="1" applyFill="1" applyBorder="1"/>
    <xf numFmtId="2" fontId="0" fillId="23" borderId="5" xfId="0" applyNumberFormat="1" applyFont="1" applyFill="1" applyBorder="1"/>
    <xf numFmtId="2" fontId="0" fillId="23" borderId="5" xfId="0" applyNumberFormat="1" applyFill="1" applyBorder="1"/>
    <xf numFmtId="2" fontId="0" fillId="23" borderId="1" xfId="0" applyNumberFormat="1" applyFill="1" applyBorder="1"/>
    <xf numFmtId="2" fontId="1" fillId="3" borderId="10" xfId="0" applyNumberFormat="1" applyFont="1" applyFill="1" applyBorder="1" applyAlignment="1">
      <alignment horizontal="center"/>
    </xf>
    <xf numFmtId="2" fontId="1" fillId="23" borderId="1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/>
    <xf numFmtId="2" fontId="4" fillId="2" borderId="1" xfId="0" applyNumberFormat="1" applyFont="1" applyFill="1" applyBorder="1" applyAlignment="1">
      <alignment horizontal="right"/>
    </xf>
    <xf numFmtId="164" fontId="0" fillId="9" borderId="1" xfId="0" applyNumberFormat="1" applyFill="1" applyBorder="1" applyAlignment="1">
      <alignment horizontal="right"/>
    </xf>
    <xf numFmtId="14" fontId="4" fillId="0" borderId="0" xfId="0" applyNumberFormat="1" applyFont="1"/>
    <xf numFmtId="0" fontId="5" fillId="2" borderId="0" xfId="0" applyFont="1" applyFill="1" applyAlignment="1">
      <alignment horizontal="center"/>
    </xf>
    <xf numFmtId="0" fontId="5" fillId="21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2" fontId="1" fillId="3" borderId="6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04EA"/>
      <color rgb="FFFF0066"/>
      <color rgb="FFBF8F00"/>
      <color rgb="FFE3FA06"/>
      <color rgb="FFEAEF11"/>
      <color rgb="FFFFCC66"/>
      <color rgb="FFFF99CC"/>
      <color rgb="FFFF9900"/>
      <color rgb="FF07B90B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activeCell="D17" sqref="D17"/>
    </sheetView>
  </sheetViews>
  <sheetFormatPr defaultRowHeight="15" x14ac:dyDescent="0.25"/>
  <cols>
    <col min="1" max="1" width="15" customWidth="1"/>
    <col min="2" max="2" width="10.5703125" bestFit="1" customWidth="1"/>
    <col min="7" max="7" width="9.28515625" customWidth="1"/>
  </cols>
  <sheetData>
    <row r="1" spans="1:16" ht="18.75" x14ac:dyDescent="0.3">
      <c r="A1" s="152" t="s">
        <v>107</v>
      </c>
      <c r="B1" s="152"/>
      <c r="C1" s="152"/>
      <c r="D1" s="152"/>
      <c r="F1" s="147" t="s">
        <v>137</v>
      </c>
    </row>
    <row r="2" spans="1:16" x14ac:dyDescent="0.25">
      <c r="A2" s="101" t="s">
        <v>126</v>
      </c>
      <c r="B2" s="104"/>
      <c r="C2" s="101"/>
      <c r="D2" s="101"/>
      <c r="F2" s="103"/>
      <c r="O2" t="s">
        <v>2</v>
      </c>
    </row>
    <row r="3" spans="1:16" ht="18.75" x14ac:dyDescent="0.3">
      <c r="A3" s="153" t="s">
        <v>97</v>
      </c>
      <c r="B3" s="153"/>
      <c r="C3" s="153"/>
      <c r="D3" s="153"/>
      <c r="E3" s="153"/>
      <c r="F3" s="153"/>
      <c r="O3" s="138" t="s">
        <v>2</v>
      </c>
      <c r="P3" t="s">
        <v>2</v>
      </c>
    </row>
    <row r="4" spans="1:16" x14ac:dyDescent="0.25">
      <c r="A4" s="101"/>
      <c r="B4" s="104"/>
      <c r="C4" s="101"/>
      <c r="D4" s="101"/>
      <c r="F4" s="103"/>
    </row>
    <row r="5" spans="1:16" x14ac:dyDescent="0.25">
      <c r="A5" s="112" t="s">
        <v>87</v>
      </c>
      <c r="B5" s="109">
        <v>0</v>
      </c>
      <c r="C5" t="s">
        <v>81</v>
      </c>
      <c r="F5" s="103"/>
    </row>
    <row r="6" spans="1:16" x14ac:dyDescent="0.25">
      <c r="A6" s="113" t="s">
        <v>1</v>
      </c>
      <c r="B6" s="109">
        <v>0</v>
      </c>
      <c r="C6" t="s">
        <v>82</v>
      </c>
      <c r="F6" s="103"/>
    </row>
    <row r="7" spans="1:16" x14ac:dyDescent="0.25">
      <c r="A7" s="139" t="s">
        <v>118</v>
      </c>
      <c r="B7" s="109">
        <v>0</v>
      </c>
      <c r="C7" t="s">
        <v>119</v>
      </c>
      <c r="F7" s="103"/>
    </row>
    <row r="8" spans="1:16" ht="18.75" x14ac:dyDescent="0.3">
      <c r="A8" s="111" t="s">
        <v>84</v>
      </c>
      <c r="B8" s="109">
        <v>0</v>
      </c>
      <c r="C8" t="s">
        <v>120</v>
      </c>
      <c r="F8" s="103"/>
      <c r="K8" s="79" t="s">
        <v>98</v>
      </c>
    </row>
    <row r="9" spans="1:16" x14ac:dyDescent="0.25">
      <c r="A9" s="114" t="s">
        <v>88</v>
      </c>
      <c r="B9" s="109">
        <v>1</v>
      </c>
      <c r="C9" t="s">
        <v>89</v>
      </c>
      <c r="F9" s="103"/>
      <c r="K9" s="154" t="s">
        <v>99</v>
      </c>
      <c r="L9" s="154"/>
      <c r="M9" s="117">
        <v>0.01</v>
      </c>
    </row>
    <row r="10" spans="1:16" ht="19.5" thickBot="1" x14ac:dyDescent="0.35">
      <c r="A10" s="105" t="s">
        <v>15</v>
      </c>
      <c r="B10" s="106">
        <f>SUM(B5-B6-B7-B8)/B9</f>
        <v>0</v>
      </c>
      <c r="E10" t="s">
        <v>90</v>
      </c>
      <c r="F10" s="103"/>
      <c r="K10" s="154" t="s">
        <v>100</v>
      </c>
      <c r="L10" s="154"/>
      <c r="M10" s="117">
        <v>0.02</v>
      </c>
    </row>
    <row r="11" spans="1:16" ht="19.5" thickTop="1" x14ac:dyDescent="0.3">
      <c r="A11" s="135"/>
      <c r="B11" s="136"/>
      <c r="E11" t="s">
        <v>131</v>
      </c>
      <c r="F11" s="103"/>
      <c r="K11" s="154" t="s">
        <v>101</v>
      </c>
      <c r="L11" s="154"/>
      <c r="M11" s="117">
        <v>0.03</v>
      </c>
    </row>
    <row r="12" spans="1:16" x14ac:dyDescent="0.25">
      <c r="E12" t="s">
        <v>91</v>
      </c>
      <c r="F12" s="103"/>
      <c r="K12" s="154" t="s">
        <v>102</v>
      </c>
      <c r="L12" s="154"/>
      <c r="M12" s="117">
        <v>0.04</v>
      </c>
    </row>
    <row r="13" spans="1:16" x14ac:dyDescent="0.25">
      <c r="E13" t="s">
        <v>105</v>
      </c>
      <c r="F13" s="103"/>
      <c r="K13" s="154" t="s">
        <v>103</v>
      </c>
      <c r="L13" s="154"/>
      <c r="M13" s="117">
        <v>0.05</v>
      </c>
    </row>
    <row r="14" spans="1:16" x14ac:dyDescent="0.25">
      <c r="E14" t="s">
        <v>92</v>
      </c>
      <c r="F14" s="103"/>
      <c r="K14" s="154" t="s">
        <v>104</v>
      </c>
      <c r="L14" s="154"/>
      <c r="M14" s="117">
        <v>7.0000000000000007E-2</v>
      </c>
    </row>
    <row r="15" spans="1:16" ht="18.75" x14ac:dyDescent="0.3">
      <c r="A15" s="79" t="s">
        <v>94</v>
      </c>
      <c r="E15" t="s">
        <v>93</v>
      </c>
      <c r="F15" s="103"/>
    </row>
    <row r="16" spans="1:16" s="80" customFormat="1" ht="18.75" x14ac:dyDescent="0.3">
      <c r="A16" s="115" t="s">
        <v>83</v>
      </c>
      <c r="B16" s="109">
        <v>0</v>
      </c>
      <c r="C16" t="s">
        <v>86</v>
      </c>
      <c r="D16"/>
      <c r="E16"/>
      <c r="F16" s="103"/>
      <c r="G16"/>
      <c r="H16"/>
      <c r="I16"/>
      <c r="J16"/>
      <c r="K16"/>
      <c r="L16"/>
      <c r="M16"/>
    </row>
    <row r="17" spans="1:10" x14ac:dyDescent="0.25">
      <c r="A17" s="116" t="s">
        <v>10</v>
      </c>
      <c r="B17" s="109">
        <v>0</v>
      </c>
      <c r="C17" t="s">
        <v>85</v>
      </c>
      <c r="F17" s="103"/>
    </row>
    <row r="18" spans="1:10" x14ac:dyDescent="0.25">
      <c r="A18" s="114" t="s">
        <v>127</v>
      </c>
      <c r="B18" s="110">
        <v>0</v>
      </c>
      <c r="C18" t="s">
        <v>106</v>
      </c>
    </row>
    <row r="19" spans="1:10" ht="18.75" x14ac:dyDescent="0.3">
      <c r="G19" s="80"/>
      <c r="H19" s="80"/>
      <c r="I19" s="80"/>
      <c r="J19" s="80"/>
    </row>
    <row r="20" spans="1:10" ht="18.75" x14ac:dyDescent="0.3">
      <c r="A20" s="152" t="s">
        <v>108</v>
      </c>
      <c r="B20" s="152"/>
      <c r="C20" s="152"/>
      <c r="D20" s="152"/>
      <c r="G20" t="s">
        <v>116</v>
      </c>
    </row>
    <row r="21" spans="1:10" x14ac:dyDescent="0.25">
      <c r="G21" s="138">
        <v>44015</v>
      </c>
      <c r="H21" t="s">
        <v>130</v>
      </c>
    </row>
    <row r="22" spans="1:10" x14ac:dyDescent="0.25">
      <c r="G22" s="138">
        <v>44015</v>
      </c>
      <c r="H22" t="s">
        <v>128</v>
      </c>
    </row>
    <row r="23" spans="1:10" x14ac:dyDescent="0.25">
      <c r="G23" s="138">
        <v>44015</v>
      </c>
      <c r="H23" t="s">
        <v>117</v>
      </c>
    </row>
    <row r="24" spans="1:10" x14ac:dyDescent="0.25">
      <c r="G24" s="138">
        <v>44015</v>
      </c>
      <c r="H24" t="s">
        <v>125</v>
      </c>
    </row>
    <row r="25" spans="1:10" x14ac:dyDescent="0.25">
      <c r="G25" s="138">
        <v>44015</v>
      </c>
      <c r="H25" t="s">
        <v>129</v>
      </c>
    </row>
    <row r="26" spans="1:10" x14ac:dyDescent="0.25">
      <c r="G26" s="138">
        <v>44015</v>
      </c>
      <c r="H26" t="s">
        <v>135</v>
      </c>
    </row>
    <row r="27" spans="1:10" x14ac:dyDescent="0.25">
      <c r="G27" s="151">
        <v>44043</v>
      </c>
      <c r="H27" t="s">
        <v>136</v>
      </c>
    </row>
  </sheetData>
  <sheetProtection algorithmName="SHA-512" hashValue="Tq/Q3rMR1kJ1bEbW4Hkt1PfW8T4+aArHz/34YhyoYYM/nFJuht+kttu0qY2DX4QBkwQXfAMp3EOFcnjmozcZnQ==" saltValue="pRlQCmSyz/R2vDb1BbXq/w==" spinCount="100000" sheet="1" objects="1" scenarios="1"/>
  <protectedRanges>
    <protectedRange sqref="B5:B9" name="Range1"/>
    <protectedRange sqref="B16:B18" name="Range2"/>
  </protectedRanges>
  <mergeCells count="9">
    <mergeCell ref="A20:D20"/>
    <mergeCell ref="A1:D1"/>
    <mergeCell ref="A3:F3"/>
    <mergeCell ref="K9:L9"/>
    <mergeCell ref="K10:L10"/>
    <mergeCell ref="K11:L11"/>
    <mergeCell ref="K12:L12"/>
    <mergeCell ref="K13:L13"/>
    <mergeCell ref="K14:L14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zoomScaleNormal="100" workbookViewId="0">
      <pane ySplit="3" topLeftCell="A4" activePane="bottomLeft" state="frozen"/>
      <selection pane="bottomLeft" activeCell="L14" sqref="L14"/>
    </sheetView>
  </sheetViews>
  <sheetFormatPr defaultRowHeight="15" x14ac:dyDescent="0.25"/>
  <cols>
    <col min="1" max="1" width="19.140625" style="5" customWidth="1"/>
    <col min="2" max="2" width="10.28515625" customWidth="1"/>
    <col min="3" max="3" width="10.42578125" customWidth="1"/>
    <col min="4" max="4" width="9.28515625" customWidth="1"/>
    <col min="6" max="6" width="9.140625" customWidth="1"/>
    <col min="7" max="7" width="0.7109375" style="22" customWidth="1"/>
    <col min="8" max="8" width="18.85546875" customWidth="1"/>
    <col min="9" max="9" width="10.5703125" customWidth="1"/>
    <col min="10" max="10" width="10.140625" style="6" customWidth="1"/>
    <col min="11" max="11" width="10.140625" customWidth="1"/>
    <col min="14" max="14" width="14.42578125" customWidth="1"/>
    <col min="15" max="15" width="9.42578125" customWidth="1"/>
    <col min="17" max="17" width="7.28515625" customWidth="1"/>
    <col min="18" max="18" width="13.42578125" customWidth="1"/>
  </cols>
  <sheetData>
    <row r="1" spans="1:18" ht="18.75" x14ac:dyDescent="0.3">
      <c r="A1" s="157" t="s">
        <v>110</v>
      </c>
      <c r="B1" s="157"/>
      <c r="C1" s="157"/>
      <c r="D1" s="157"/>
      <c r="E1" s="157"/>
      <c r="F1" s="157"/>
      <c r="G1" s="157"/>
      <c r="H1" s="157"/>
    </row>
    <row r="2" spans="1:18" ht="6.75" customHeight="1" x14ac:dyDescent="0.3">
      <c r="A2" s="118"/>
      <c r="B2" s="118"/>
      <c r="C2" s="118"/>
      <c r="D2" s="118"/>
      <c r="E2" s="118"/>
      <c r="F2" s="118"/>
      <c r="G2" s="118"/>
      <c r="H2" s="118"/>
    </row>
    <row r="3" spans="1:18" s="1" customFormat="1" x14ac:dyDescent="0.25">
      <c r="A3" s="47" t="s">
        <v>14</v>
      </c>
      <c r="B3" s="31">
        <f>SUM('Base Rate'!B10)</f>
        <v>0</v>
      </c>
      <c r="C3" s="55" t="s">
        <v>24</v>
      </c>
      <c r="D3" s="56">
        <f>SUM('Base Rate'!B18/100)</f>
        <v>0</v>
      </c>
      <c r="E3" s="57" t="s">
        <v>1</v>
      </c>
      <c r="F3" s="158">
        <f>SUM('Base Rate'!B6)</f>
        <v>0</v>
      </c>
      <c r="G3" s="159"/>
      <c r="H3" s="145" t="s">
        <v>118</v>
      </c>
      <c r="I3" s="144">
        <f>SUM('Base Rate'!B7)</f>
        <v>0</v>
      </c>
      <c r="J3" s="128" t="s">
        <v>25</v>
      </c>
      <c r="K3" s="48">
        <f>SUM('Base Rate'!B8)</f>
        <v>0</v>
      </c>
      <c r="L3" s="67" t="s">
        <v>31</v>
      </c>
      <c r="M3" s="48">
        <f>SUM('Base Rate'!B16)</f>
        <v>0</v>
      </c>
      <c r="N3" s="58" t="s">
        <v>10</v>
      </c>
      <c r="O3" s="32">
        <f>SUM('Base Rate'!B17)</f>
        <v>0</v>
      </c>
      <c r="P3" s="160" t="s">
        <v>26</v>
      </c>
      <c r="Q3" s="160"/>
      <c r="R3" s="107">
        <v>7.4999999999999997E-2</v>
      </c>
    </row>
    <row r="4" spans="1:18" s="127" customFormat="1" ht="5.25" customHeight="1" x14ac:dyDescent="0.25">
      <c r="A4" s="121"/>
      <c r="B4" s="119"/>
      <c r="C4" s="122"/>
      <c r="D4" s="123"/>
      <c r="E4" s="122"/>
      <c r="F4" s="119"/>
      <c r="G4" s="130"/>
      <c r="H4" s="129"/>
      <c r="I4" s="120"/>
      <c r="J4" s="119"/>
      <c r="K4" s="120"/>
      <c r="L4" s="122"/>
      <c r="M4" s="120"/>
      <c r="N4" s="124"/>
      <c r="O4" s="124"/>
      <c r="P4" s="125"/>
      <c r="Q4" s="122"/>
      <c r="R4" s="126"/>
    </row>
    <row r="5" spans="1:18" s="79" customFormat="1" ht="16.5" customHeight="1" x14ac:dyDescent="0.3">
      <c r="A5" s="77" t="s">
        <v>95</v>
      </c>
      <c r="B5" s="77"/>
      <c r="C5" s="77"/>
      <c r="D5" s="77"/>
      <c r="E5" s="77"/>
      <c r="F5" s="77"/>
      <c r="G5" s="78"/>
      <c r="H5" s="131" t="s">
        <v>111</v>
      </c>
      <c r="I5" s="120"/>
      <c r="J5" s="119"/>
      <c r="K5" s="120"/>
      <c r="L5" s="122"/>
      <c r="M5" s="120"/>
      <c r="N5" s="124"/>
      <c r="Q5" s="59" t="s">
        <v>28</v>
      </c>
      <c r="R5" s="108">
        <v>0</v>
      </c>
    </row>
    <row r="6" spans="1:18" ht="18.75" x14ac:dyDescent="0.3">
      <c r="A6" s="33" t="s">
        <v>11</v>
      </c>
      <c r="B6" s="10" t="s">
        <v>15</v>
      </c>
      <c r="C6" s="10" t="s">
        <v>12</v>
      </c>
      <c r="D6" s="10" t="s">
        <v>16</v>
      </c>
      <c r="E6" s="27" t="s">
        <v>17</v>
      </c>
      <c r="F6" s="6"/>
      <c r="H6" s="161" t="s">
        <v>34</v>
      </c>
      <c r="I6" s="79" t="s">
        <v>33</v>
      </c>
      <c r="J6" s="79"/>
      <c r="K6" s="79"/>
      <c r="L6" s="79"/>
      <c r="M6" s="79"/>
      <c r="N6" s="79"/>
    </row>
    <row r="7" spans="1:18" x14ac:dyDescent="0.25">
      <c r="A7" s="7" t="s">
        <v>23</v>
      </c>
      <c r="B7" s="21">
        <f>SUM(B3)</f>
        <v>0</v>
      </c>
      <c r="C7" s="44">
        <v>0</v>
      </c>
      <c r="D7" s="20">
        <f>SUM(B7*C7)</f>
        <v>0</v>
      </c>
      <c r="E7" s="25">
        <f>SUM(B7+D7)</f>
        <v>0</v>
      </c>
      <c r="F7" s="6"/>
      <c r="H7" s="161"/>
      <c r="I7" s="34" t="s">
        <v>15</v>
      </c>
      <c r="J7" s="10" t="s">
        <v>12</v>
      </c>
      <c r="K7" s="10" t="s">
        <v>16</v>
      </c>
      <c r="L7" s="27" t="s">
        <v>17</v>
      </c>
      <c r="N7" s="54" t="s">
        <v>18</v>
      </c>
    </row>
    <row r="8" spans="1:18" x14ac:dyDescent="0.25">
      <c r="A8" s="7" t="s">
        <v>13</v>
      </c>
      <c r="B8" s="16">
        <f>SUM(E7)</f>
        <v>0</v>
      </c>
      <c r="C8" s="50">
        <f>SUM(D3)</f>
        <v>0</v>
      </c>
      <c r="D8" s="26">
        <f>SUM(B8*C8)</f>
        <v>0</v>
      </c>
      <c r="E8" s="12">
        <f>SUM(B8+D8)</f>
        <v>0</v>
      </c>
      <c r="H8" s="7" t="s">
        <v>27</v>
      </c>
      <c r="I8" s="21">
        <f>SUM(B3)</f>
        <v>0</v>
      </c>
      <c r="J8" s="49">
        <f>SUM(-(R3))</f>
        <v>-7.4999999999999997E-2</v>
      </c>
      <c r="K8" s="20">
        <f>SUM(I8*J8)</f>
        <v>0</v>
      </c>
      <c r="L8" s="149">
        <f>SUM(I8+K8)</f>
        <v>0</v>
      </c>
      <c r="M8" s="6"/>
      <c r="N8" s="2">
        <f t="shared" ref="N8:N11" si="0">SUM(L8-E7)</f>
        <v>0</v>
      </c>
    </row>
    <row r="9" spans="1:18" x14ac:dyDescent="0.25">
      <c r="A9" s="7" t="s">
        <v>20</v>
      </c>
      <c r="B9" s="17">
        <f>SUM(B8+D8)</f>
        <v>0</v>
      </c>
      <c r="C9" s="51">
        <f>SUM(F3)</f>
        <v>0</v>
      </c>
      <c r="D9" s="28">
        <f>SUM(C9)</f>
        <v>0</v>
      </c>
      <c r="E9" s="29">
        <f>SUM(B9:C9)</f>
        <v>0</v>
      </c>
      <c r="F9" t="s">
        <v>133</v>
      </c>
      <c r="G9" s="23"/>
      <c r="H9" s="7" t="s">
        <v>13</v>
      </c>
      <c r="I9" s="16">
        <f>SUM(I8)</f>
        <v>0</v>
      </c>
      <c r="J9" s="45">
        <f>SUM(C8)</f>
        <v>0</v>
      </c>
      <c r="K9" s="26">
        <f>SUM(I9*J9)</f>
        <v>0</v>
      </c>
      <c r="L9" s="150">
        <f>SUM(L8+K9)</f>
        <v>0</v>
      </c>
      <c r="N9" s="11">
        <f t="shared" si="0"/>
        <v>0</v>
      </c>
    </row>
    <row r="10" spans="1:18" x14ac:dyDescent="0.25">
      <c r="A10" s="7" t="s">
        <v>121</v>
      </c>
      <c r="B10" s="140">
        <f>SUM(E9)</f>
        <v>0</v>
      </c>
      <c r="C10" s="141">
        <f>SUM(I3)</f>
        <v>0</v>
      </c>
      <c r="D10" s="142">
        <f>SUM(C10)</f>
        <v>0</v>
      </c>
      <c r="E10" s="143">
        <f>SUM(B10:C10)</f>
        <v>0</v>
      </c>
      <c r="G10" s="23"/>
      <c r="H10" s="7" t="s">
        <v>20</v>
      </c>
      <c r="I10" s="17">
        <f>SUM(L9)</f>
        <v>0</v>
      </c>
      <c r="J10" s="28">
        <f>SUM(C9)</f>
        <v>0</v>
      </c>
      <c r="K10" s="28">
        <f>SUM(J10)</f>
        <v>0</v>
      </c>
      <c r="L10" s="29">
        <f>SUM(I10:J10)</f>
        <v>0</v>
      </c>
      <c r="M10" t="s">
        <v>132</v>
      </c>
      <c r="N10" s="29">
        <f t="shared" si="0"/>
        <v>0</v>
      </c>
    </row>
    <row r="11" spans="1:18" x14ac:dyDescent="0.25">
      <c r="A11" s="7" t="s">
        <v>21</v>
      </c>
      <c r="B11" s="41">
        <f>SUM(E10)</f>
        <v>0</v>
      </c>
      <c r="C11" s="52">
        <f>SUM(K3)</f>
        <v>0</v>
      </c>
      <c r="D11" s="42">
        <f>SUM(C11)</f>
        <v>0</v>
      </c>
      <c r="E11" s="42">
        <f>SUM(B11:C11)</f>
        <v>0</v>
      </c>
      <c r="F11" t="s">
        <v>2</v>
      </c>
      <c r="G11" s="24"/>
      <c r="H11" s="7" t="s">
        <v>121</v>
      </c>
      <c r="I11" s="140">
        <f>SUM(L10)</f>
        <v>0</v>
      </c>
      <c r="J11" s="141">
        <f>SUM(I3)</f>
        <v>0</v>
      </c>
      <c r="K11" s="142">
        <f>SUM(J11)</f>
        <v>0</v>
      </c>
      <c r="L11" s="143">
        <f>SUM(I11:J11)</f>
        <v>0</v>
      </c>
      <c r="M11" s="146"/>
      <c r="N11" s="143">
        <f t="shared" si="0"/>
        <v>0</v>
      </c>
    </row>
    <row r="12" spans="1:18" x14ac:dyDescent="0.25">
      <c r="A12" s="7" t="s">
        <v>22</v>
      </c>
      <c r="B12" s="8">
        <f>SUM(E11)</f>
        <v>0</v>
      </c>
      <c r="C12" s="53">
        <f>SUM(O3)</f>
        <v>0</v>
      </c>
      <c r="D12" s="19">
        <f>SUM(C12)</f>
        <v>0</v>
      </c>
      <c r="E12" s="13">
        <f>SUM(B12:C12)</f>
        <v>0</v>
      </c>
      <c r="G12" s="23"/>
      <c r="H12" s="7" t="s">
        <v>21</v>
      </c>
      <c r="I12" s="41">
        <f>SUM(L11)</f>
        <v>0</v>
      </c>
      <c r="J12" s="42">
        <f>SUM(C11)</f>
        <v>0</v>
      </c>
      <c r="K12" s="42">
        <f>SUM(J12)</f>
        <v>0</v>
      </c>
      <c r="L12" s="43">
        <f>SUM(I12:J12)</f>
        <v>0</v>
      </c>
      <c r="N12" s="43">
        <f>SUM(L12-E11)</f>
        <v>0</v>
      </c>
    </row>
    <row r="13" spans="1:18" ht="23.25" x14ac:dyDescent="0.25">
      <c r="A13" s="7" t="s">
        <v>30</v>
      </c>
      <c r="B13" s="68">
        <f>SUM(E12)</f>
        <v>0</v>
      </c>
      <c r="C13" s="69">
        <f>SUM(M3)</f>
        <v>0</v>
      </c>
      <c r="D13" s="70">
        <f>SUM(C13)</f>
        <v>0</v>
      </c>
      <c r="E13" s="84">
        <f>SUM(B13:C13)</f>
        <v>0</v>
      </c>
      <c r="F13" s="134" t="s">
        <v>114</v>
      </c>
      <c r="H13" s="7" t="s">
        <v>22</v>
      </c>
      <c r="I13" s="8">
        <f>SUM(L12)</f>
        <v>0</v>
      </c>
      <c r="J13" s="19">
        <f>SUM(C12)</f>
        <v>0</v>
      </c>
      <c r="K13" s="19">
        <f>SUM(J13)</f>
        <v>0</v>
      </c>
      <c r="L13" s="13">
        <f>SUM(I13:J13)</f>
        <v>0</v>
      </c>
      <c r="M13" s="133" t="s">
        <v>113</v>
      </c>
      <c r="N13" s="61">
        <f>SUM(L13-E12)</f>
        <v>0</v>
      </c>
    </row>
    <row r="14" spans="1:18" ht="15.75" thickBot="1" x14ac:dyDescent="0.3">
      <c r="A14" s="7" t="s">
        <v>4</v>
      </c>
      <c r="B14" s="75">
        <f>SUM(E13)</f>
        <v>0</v>
      </c>
      <c r="C14" s="3">
        <v>4.33</v>
      </c>
      <c r="D14" s="3">
        <v>56</v>
      </c>
      <c r="E14" s="3">
        <v>1.5</v>
      </c>
      <c r="F14" s="15">
        <f>SUM((((B14/C14)/D14)*E14))</f>
        <v>0</v>
      </c>
      <c r="H14" s="7" t="s">
        <v>30</v>
      </c>
      <c r="I14" s="68">
        <f>SUM(L13)</f>
        <v>0</v>
      </c>
      <c r="J14" s="69">
        <f>SUM(M3)</f>
        <v>0</v>
      </c>
      <c r="K14" s="70">
        <f>SUM(J14)</f>
        <v>0</v>
      </c>
      <c r="L14" s="14">
        <f>SUM(I14:J14)</f>
        <v>0</v>
      </c>
      <c r="M14" s="137">
        <f>SUM(L14-E13)</f>
        <v>0</v>
      </c>
      <c r="N14" s="14">
        <f>SUM(L14-E13)</f>
        <v>0</v>
      </c>
    </row>
    <row r="15" spans="1:18" ht="15.75" thickTop="1" x14ac:dyDescent="0.25">
      <c r="A15" s="7" t="s">
        <v>19</v>
      </c>
      <c r="B15" s="34" t="s">
        <v>3</v>
      </c>
      <c r="C15" s="10" t="s">
        <v>5</v>
      </c>
      <c r="D15" s="10" t="s">
        <v>7</v>
      </c>
      <c r="E15" s="10" t="s">
        <v>6</v>
      </c>
      <c r="F15" s="6" t="s">
        <v>8</v>
      </c>
      <c r="H15" s="35" t="s">
        <v>4</v>
      </c>
      <c r="I15" s="30">
        <f>SUM(B27)</f>
        <v>0</v>
      </c>
      <c r="J15" s="18">
        <v>4.33</v>
      </c>
      <c r="K15" s="30">
        <v>53</v>
      </c>
      <c r="L15" s="18">
        <v>1.5</v>
      </c>
      <c r="M15" s="36">
        <f>SUM((((I15/J15)/K15)*L15))</f>
        <v>0</v>
      </c>
      <c r="N15" s="46">
        <f>SUM(M15-F14)</f>
        <v>0</v>
      </c>
    </row>
    <row r="16" spans="1:18" x14ac:dyDescent="0.25">
      <c r="A16" s="7" t="s">
        <v>0</v>
      </c>
      <c r="D16" s="65">
        <f>ABS(F14)</f>
        <v>0</v>
      </c>
      <c r="E16" s="66">
        <v>76</v>
      </c>
      <c r="F16" s="60">
        <f>SUM(D16*E16)</f>
        <v>0</v>
      </c>
      <c r="H16" s="7" t="s">
        <v>19</v>
      </c>
      <c r="I16" s="10" t="s">
        <v>3</v>
      </c>
      <c r="J16" s="10" t="s">
        <v>5</v>
      </c>
      <c r="K16" s="10" t="s">
        <v>7</v>
      </c>
      <c r="L16" s="10" t="s">
        <v>6</v>
      </c>
      <c r="M16" s="10" t="s">
        <v>8</v>
      </c>
      <c r="N16" s="40" t="s">
        <v>123</v>
      </c>
    </row>
    <row r="17" spans="1:14" s="80" customFormat="1" ht="16.5" customHeight="1" x14ac:dyDescent="0.3">
      <c r="A17" s="9"/>
      <c r="B17" s="64"/>
      <c r="C17" s="64"/>
      <c r="D17" s="10" t="s">
        <v>29</v>
      </c>
      <c r="E17" s="10" t="s">
        <v>9</v>
      </c>
      <c r="F17" s="10" t="s">
        <v>0</v>
      </c>
      <c r="G17" s="82"/>
      <c r="H17" s="37" t="s">
        <v>0</v>
      </c>
      <c r="I17"/>
      <c r="J17"/>
      <c r="K17" s="73">
        <f>ABS(D29)</f>
        <v>0</v>
      </c>
      <c r="L17" s="38">
        <v>76</v>
      </c>
      <c r="M17" s="39">
        <f>SUM(K17*L17)</f>
        <v>0</v>
      </c>
      <c r="N17" s="63">
        <f>SUM(M17-F16)</f>
        <v>0</v>
      </c>
    </row>
    <row r="18" spans="1:14" ht="18" customHeight="1" x14ac:dyDescent="0.3">
      <c r="A18" s="72" t="s">
        <v>32</v>
      </c>
      <c r="B18" s="80"/>
      <c r="C18" s="148" t="s">
        <v>2</v>
      </c>
      <c r="D18" s="155" t="s">
        <v>134</v>
      </c>
      <c r="E18" s="156"/>
      <c r="F18" s="76">
        <f>SUM((E9+F16)*0.044)</f>
        <v>0</v>
      </c>
      <c r="H18" s="62"/>
      <c r="I18" s="64" t="s">
        <v>2</v>
      </c>
      <c r="J18" s="64" t="s">
        <v>2</v>
      </c>
      <c r="K18" s="10" t="s">
        <v>29</v>
      </c>
      <c r="L18" s="10" t="s">
        <v>9</v>
      </c>
      <c r="M18" s="10" t="s">
        <v>0</v>
      </c>
      <c r="N18" s="40" t="s">
        <v>124</v>
      </c>
    </row>
    <row r="19" spans="1:14" ht="18" customHeight="1" x14ac:dyDescent="0.3">
      <c r="A19" s="33" t="s">
        <v>32</v>
      </c>
      <c r="B19" s="80"/>
      <c r="C19" s="80"/>
      <c r="D19" s="81"/>
      <c r="E19" s="71"/>
      <c r="F19" s="6"/>
      <c r="H19" s="80"/>
      <c r="I19" s="164" t="s">
        <v>122</v>
      </c>
      <c r="J19" s="164"/>
      <c r="K19" s="164"/>
      <c r="L19" s="164"/>
      <c r="M19" s="165"/>
      <c r="N19" s="83">
        <f>SUM(N13+N17)</f>
        <v>0</v>
      </c>
    </row>
    <row r="20" spans="1:14" ht="15" customHeight="1" x14ac:dyDescent="0.25">
      <c r="A20" s="7" t="s">
        <v>23</v>
      </c>
      <c r="B20" s="21">
        <f>SUM(B3)</f>
        <v>0</v>
      </c>
      <c r="C20" s="44">
        <v>0</v>
      </c>
      <c r="D20" s="20">
        <f>SUM(B20*C20)</f>
        <v>0</v>
      </c>
      <c r="E20" s="25">
        <f>SUM(B20+D20)</f>
        <v>0</v>
      </c>
      <c r="F20" s="6"/>
      <c r="J20"/>
    </row>
    <row r="21" spans="1:14" ht="15" customHeight="1" x14ac:dyDescent="0.25">
      <c r="A21" s="7" t="s">
        <v>13</v>
      </c>
      <c r="B21" s="16">
        <f>SUM(E20)</f>
        <v>0</v>
      </c>
      <c r="C21" s="50">
        <f>SUM(D3)</f>
        <v>0</v>
      </c>
      <c r="D21" s="26">
        <f>SUM(B21*C21)</f>
        <v>0</v>
      </c>
      <c r="E21" s="12">
        <f>SUM(B21+D21)</f>
        <v>0</v>
      </c>
      <c r="J21"/>
      <c r="K21" s="162" t="s">
        <v>115</v>
      </c>
      <c r="L21" s="162"/>
      <c r="M21" s="163"/>
      <c r="N21" s="76">
        <f>SUM((L10+M17)*0.044)</f>
        <v>0</v>
      </c>
    </row>
    <row r="22" spans="1:14" ht="15" customHeight="1" x14ac:dyDescent="0.3">
      <c r="A22" s="7" t="s">
        <v>20</v>
      </c>
      <c r="B22" s="17">
        <f>SUM(B21+D21)</f>
        <v>0</v>
      </c>
      <c r="C22" s="51">
        <f>SUM(F3)</f>
        <v>0</v>
      </c>
      <c r="D22" s="28">
        <f>SUM(C22)</f>
        <v>0</v>
      </c>
      <c r="E22" s="29">
        <f>SUM(B22:C22)</f>
        <v>0</v>
      </c>
      <c r="F22" t="s">
        <v>132</v>
      </c>
      <c r="J22" s="152" t="s">
        <v>109</v>
      </c>
      <c r="K22" s="152"/>
      <c r="L22" s="152"/>
      <c r="M22" s="152"/>
      <c r="N22" s="152"/>
    </row>
    <row r="23" spans="1:14" ht="15" customHeight="1" x14ac:dyDescent="0.25">
      <c r="A23" s="7" t="s">
        <v>121</v>
      </c>
      <c r="B23" s="140">
        <f>SUM(E22)</f>
        <v>0</v>
      </c>
      <c r="C23" s="141">
        <f>SUM(I3)</f>
        <v>0</v>
      </c>
      <c r="D23" s="142">
        <f>SUM(C23)</f>
        <v>0</v>
      </c>
      <c r="E23" s="143">
        <f>SUM(B23:C23)</f>
        <v>0</v>
      </c>
      <c r="G23" s="23"/>
      <c r="J23"/>
    </row>
    <row r="24" spans="1:14" ht="15" customHeight="1" x14ac:dyDescent="0.25">
      <c r="A24" s="7" t="s">
        <v>21</v>
      </c>
      <c r="B24" s="41">
        <f>SUM(E23)</f>
        <v>0</v>
      </c>
      <c r="C24" s="52">
        <f>SUM(K3)</f>
        <v>0</v>
      </c>
      <c r="D24" s="42">
        <f>SUM(C24)</f>
        <v>0</v>
      </c>
      <c r="E24" s="43">
        <f>SUM(B24:C24)</f>
        <v>0</v>
      </c>
      <c r="G24" s="23"/>
      <c r="J24"/>
    </row>
    <row r="25" spans="1:14" x14ac:dyDescent="0.25">
      <c r="A25" s="7" t="s">
        <v>30</v>
      </c>
      <c r="B25" s="68">
        <f>SUM(E24)</f>
        <v>0</v>
      </c>
      <c r="C25" s="69">
        <f>SUM(M3)</f>
        <v>0</v>
      </c>
      <c r="D25" s="70">
        <f>SUM(C25)</f>
        <v>0</v>
      </c>
      <c r="E25" s="14">
        <f>SUM(B25:C25)</f>
        <v>0</v>
      </c>
      <c r="G25" s="23"/>
      <c r="J25"/>
    </row>
    <row r="26" spans="1:14" x14ac:dyDescent="0.25">
      <c r="A26" s="7" t="s">
        <v>22</v>
      </c>
      <c r="B26" s="8">
        <f>SUM(E25)</f>
        <v>0</v>
      </c>
      <c r="C26" s="53">
        <f>SUM(O3)</f>
        <v>0</v>
      </c>
      <c r="D26" s="19">
        <f>SUM(C26)</f>
        <v>0</v>
      </c>
      <c r="E26" s="13">
        <f>SUM(B26:C26)</f>
        <v>0</v>
      </c>
      <c r="G26" s="24"/>
      <c r="J26"/>
    </row>
    <row r="27" spans="1:14" ht="15.75" thickBot="1" x14ac:dyDescent="0.3">
      <c r="A27" s="7" t="s">
        <v>4</v>
      </c>
      <c r="B27" s="3">
        <f>SUM(E26)</f>
        <v>0</v>
      </c>
      <c r="C27" s="3">
        <v>4.33</v>
      </c>
      <c r="D27" s="75">
        <v>53</v>
      </c>
      <c r="E27" s="3">
        <v>1.5</v>
      </c>
      <c r="F27" s="15">
        <f>SUM((((B27/C27)/D27)*E27))</f>
        <v>0</v>
      </c>
    </row>
    <row r="28" spans="1:14" ht="15.75" thickTop="1" x14ac:dyDescent="0.25">
      <c r="A28" s="7" t="s">
        <v>19</v>
      </c>
      <c r="B28" s="34" t="s">
        <v>3</v>
      </c>
      <c r="C28" s="10" t="s">
        <v>5</v>
      </c>
      <c r="D28" s="10" t="s">
        <v>7</v>
      </c>
      <c r="E28" s="10" t="s">
        <v>6</v>
      </c>
      <c r="F28" s="6" t="s">
        <v>8</v>
      </c>
    </row>
    <row r="29" spans="1:14" x14ac:dyDescent="0.25">
      <c r="A29" s="7" t="s">
        <v>0</v>
      </c>
      <c r="D29" s="74">
        <f>ABS(F27)</f>
        <v>0</v>
      </c>
      <c r="E29" s="66">
        <v>76</v>
      </c>
      <c r="F29" s="60">
        <f>SUM(D29*E29)</f>
        <v>0</v>
      </c>
    </row>
    <row r="30" spans="1:14" x14ac:dyDescent="0.25">
      <c r="A30" s="9"/>
      <c r="B30" s="64"/>
      <c r="C30" s="64"/>
      <c r="D30" s="10" t="s">
        <v>29</v>
      </c>
      <c r="E30" s="10" t="s">
        <v>9</v>
      </c>
      <c r="F30" s="10" t="s">
        <v>0</v>
      </c>
      <c r="J30"/>
    </row>
    <row r="31" spans="1:14" ht="19.5" customHeight="1" x14ac:dyDescent="0.25">
      <c r="A31" s="9"/>
      <c r="D31" s="155" t="s">
        <v>134</v>
      </c>
      <c r="E31" s="156"/>
      <c r="F31" s="76">
        <f>SUM((E22+F29)*0.044)</f>
        <v>0</v>
      </c>
      <c r="J31"/>
    </row>
    <row r="32" spans="1:14" ht="19.5" customHeight="1" x14ac:dyDescent="0.25">
      <c r="J32"/>
    </row>
    <row r="33" spans="1:10" ht="19.5" customHeight="1" x14ac:dyDescent="0.25">
      <c r="A33"/>
      <c r="J33"/>
    </row>
    <row r="34" spans="1:10" x14ac:dyDescent="0.25">
      <c r="A34"/>
      <c r="J34"/>
    </row>
    <row r="35" spans="1:10" x14ac:dyDescent="0.25">
      <c r="A35"/>
      <c r="J35"/>
    </row>
    <row r="36" spans="1:10" x14ac:dyDescent="0.25">
      <c r="A36"/>
      <c r="J36"/>
    </row>
    <row r="37" spans="1:10" x14ac:dyDescent="0.25">
      <c r="A37"/>
      <c r="J37"/>
    </row>
    <row r="38" spans="1:10" x14ac:dyDescent="0.25">
      <c r="A38"/>
      <c r="J38"/>
    </row>
    <row r="39" spans="1:10" x14ac:dyDescent="0.25">
      <c r="A39"/>
      <c r="J39"/>
    </row>
    <row r="40" spans="1:10" x14ac:dyDescent="0.25">
      <c r="A40"/>
      <c r="J40"/>
    </row>
    <row r="41" spans="1:10" x14ac:dyDescent="0.25">
      <c r="A41"/>
      <c r="J41"/>
    </row>
    <row r="42" spans="1:10" x14ac:dyDescent="0.25">
      <c r="A42"/>
      <c r="J42"/>
    </row>
    <row r="43" spans="1:10" x14ac:dyDescent="0.25">
      <c r="A43"/>
      <c r="J43"/>
    </row>
    <row r="44" spans="1:10" x14ac:dyDescent="0.25">
      <c r="A44"/>
      <c r="J44"/>
    </row>
    <row r="45" spans="1:10" x14ac:dyDescent="0.25">
      <c r="A45"/>
      <c r="J45"/>
    </row>
    <row r="46" spans="1:10" ht="18" customHeight="1" x14ac:dyDescent="0.25">
      <c r="A46"/>
      <c r="J46"/>
    </row>
    <row r="47" spans="1:10" x14ac:dyDescent="0.25">
      <c r="A47"/>
      <c r="J47"/>
    </row>
    <row r="48" spans="1:10" x14ac:dyDescent="0.25">
      <c r="A48"/>
      <c r="J48"/>
    </row>
    <row r="49" spans="1:10" x14ac:dyDescent="0.25">
      <c r="A49"/>
      <c r="J49"/>
    </row>
    <row r="50" spans="1:10" x14ac:dyDescent="0.25">
      <c r="A50"/>
      <c r="J50"/>
    </row>
    <row r="51" spans="1:10" x14ac:dyDescent="0.25">
      <c r="A51"/>
      <c r="J51"/>
    </row>
    <row r="52" spans="1:10" x14ac:dyDescent="0.25">
      <c r="A52"/>
      <c r="J52"/>
    </row>
    <row r="53" spans="1:10" x14ac:dyDescent="0.25">
      <c r="A53"/>
      <c r="J53"/>
    </row>
    <row r="54" spans="1:10" x14ac:dyDescent="0.25">
      <c r="A54"/>
      <c r="J54"/>
    </row>
    <row r="55" spans="1:10" x14ac:dyDescent="0.25">
      <c r="A55"/>
      <c r="J55"/>
    </row>
    <row r="56" spans="1:10" x14ac:dyDescent="0.25">
      <c r="A56"/>
      <c r="J56"/>
    </row>
    <row r="57" spans="1:10" x14ac:dyDescent="0.25">
      <c r="A57"/>
      <c r="J57"/>
    </row>
    <row r="58" spans="1:10" ht="18" customHeight="1" x14ac:dyDescent="0.25">
      <c r="A58"/>
      <c r="J58"/>
    </row>
    <row r="59" spans="1:10" ht="19.5" customHeight="1" x14ac:dyDescent="0.25">
      <c r="A59"/>
      <c r="J59"/>
    </row>
    <row r="60" spans="1:10" ht="15" customHeight="1" x14ac:dyDescent="0.25">
      <c r="A60"/>
      <c r="J60"/>
    </row>
    <row r="61" spans="1:10" x14ac:dyDescent="0.25">
      <c r="A61"/>
      <c r="J61"/>
    </row>
    <row r="62" spans="1:10" x14ac:dyDescent="0.25">
      <c r="A62"/>
      <c r="J62"/>
    </row>
    <row r="63" spans="1:10" x14ac:dyDescent="0.25">
      <c r="A63"/>
    </row>
    <row r="64" spans="1:10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ht="18" customHeight="1" x14ac:dyDescent="0.25">
      <c r="A72"/>
    </row>
    <row r="73" spans="1:1" ht="20.25" customHeight="1" x14ac:dyDescent="0.25">
      <c r="A73"/>
    </row>
  </sheetData>
  <sheetProtection algorithmName="SHA-512" hashValue="KH941OAMeJcRh0Ou5VnMZIg95oea/77n956iSMUWaTnY+KdAQ0/zOJK4ByI6lGEmq4yvC99qK/UNjyqPIvEQKQ==" saltValue="ioI18qea6+dBSdabPGQNDQ==" spinCount="100000" sheet="1" objects="1" scenarios="1"/>
  <protectedRanges>
    <protectedRange sqref="R4:R5" name="Range3"/>
    <protectedRange sqref="R3 P4" name="Range2"/>
  </protectedRanges>
  <mergeCells count="9">
    <mergeCell ref="D31:E31"/>
    <mergeCell ref="A1:H1"/>
    <mergeCell ref="F3:G3"/>
    <mergeCell ref="J22:N22"/>
    <mergeCell ref="P3:Q3"/>
    <mergeCell ref="H6:H7"/>
    <mergeCell ref="K21:M21"/>
    <mergeCell ref="I19:M19"/>
    <mergeCell ref="D18:E18"/>
  </mergeCells>
  <pageMargins left="0.7" right="0.7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selection activeCell="N8" sqref="N8"/>
    </sheetView>
  </sheetViews>
  <sheetFormatPr defaultRowHeight="15" x14ac:dyDescent="0.25"/>
  <cols>
    <col min="1" max="1" width="4.140625" customWidth="1"/>
    <col min="3" max="3" width="14.28515625" customWidth="1"/>
    <col min="4" max="4" width="15.7109375" customWidth="1"/>
    <col min="8" max="8" width="15.7109375" customWidth="1"/>
    <col min="11" max="11" width="12.42578125" customWidth="1"/>
    <col min="12" max="12" width="9.42578125" customWidth="1"/>
    <col min="13" max="13" width="15.7109375" customWidth="1"/>
    <col min="15" max="15" width="12.85546875" customWidth="1"/>
    <col min="16" max="16" width="8" style="103" customWidth="1"/>
  </cols>
  <sheetData>
    <row r="1" spans="1:17" ht="18.75" x14ac:dyDescent="0.3">
      <c r="A1" s="152" t="s">
        <v>112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7" ht="18.75" x14ac:dyDescent="0.3">
      <c r="B2" s="79" t="s">
        <v>50</v>
      </c>
      <c r="C2" s="79"/>
      <c r="D2" s="79"/>
      <c r="F2" s="79" t="s">
        <v>51</v>
      </c>
      <c r="K2" s="102" t="s">
        <v>65</v>
      </c>
      <c r="M2" s="85" t="s">
        <v>2</v>
      </c>
    </row>
    <row r="3" spans="1:17" x14ac:dyDescent="0.25">
      <c r="B3" s="154" t="s">
        <v>68</v>
      </c>
      <c r="C3" s="154"/>
      <c r="D3" s="96">
        <v>0</v>
      </c>
      <c r="F3" s="154" t="s">
        <v>78</v>
      </c>
      <c r="G3" s="154"/>
      <c r="H3" s="97">
        <v>0</v>
      </c>
      <c r="K3" s="166" t="s">
        <v>46</v>
      </c>
      <c r="L3" s="167"/>
      <c r="M3" s="87">
        <f>SUM(D3+D4+H3+H4)</f>
        <v>0</v>
      </c>
    </row>
    <row r="4" spans="1:17" x14ac:dyDescent="0.25">
      <c r="B4" s="154" t="s">
        <v>69</v>
      </c>
      <c r="C4" s="154"/>
      <c r="D4" s="96">
        <v>0</v>
      </c>
      <c r="F4" s="154" t="s">
        <v>78</v>
      </c>
      <c r="G4" s="154"/>
      <c r="H4" s="97">
        <v>0</v>
      </c>
      <c r="K4" s="168" t="s">
        <v>47</v>
      </c>
      <c r="L4" s="169"/>
      <c r="M4" s="98">
        <f>SUM(D5+H7+H8)</f>
        <v>0</v>
      </c>
      <c r="Q4" t="s">
        <v>2</v>
      </c>
    </row>
    <row r="5" spans="1:17" ht="15.75" thickBot="1" x14ac:dyDescent="0.3">
      <c r="B5" s="172" t="s">
        <v>66</v>
      </c>
      <c r="C5" s="173"/>
      <c r="D5" s="89">
        <f>SUM(D3:D4)</f>
        <v>0</v>
      </c>
      <c r="F5" s="154" t="s">
        <v>45</v>
      </c>
      <c r="G5" s="154"/>
      <c r="H5" s="97">
        <v>0</v>
      </c>
      <c r="K5" s="170" t="s">
        <v>48</v>
      </c>
      <c r="L5" s="171"/>
      <c r="M5" s="93">
        <f>SUM(M9+M13)</f>
        <v>0</v>
      </c>
    </row>
    <row r="6" spans="1:17" ht="15.75" thickTop="1" x14ac:dyDescent="0.25">
      <c r="F6" s="154" t="s">
        <v>45</v>
      </c>
      <c r="G6" s="154"/>
      <c r="H6" s="97">
        <v>0</v>
      </c>
    </row>
    <row r="7" spans="1:17" ht="15.75" thickBot="1" x14ac:dyDescent="0.3">
      <c r="B7" s="176" t="s">
        <v>53</v>
      </c>
      <c r="C7" s="176"/>
      <c r="D7" s="88">
        <v>0</v>
      </c>
      <c r="F7" s="182" t="s">
        <v>73</v>
      </c>
      <c r="G7" s="182"/>
      <c r="H7" s="94">
        <f>SUM(H3:H4)</f>
        <v>0</v>
      </c>
      <c r="K7" s="180" t="s">
        <v>70</v>
      </c>
      <c r="L7" s="181"/>
      <c r="M7" s="87">
        <f>SUM(D5)</f>
        <v>0</v>
      </c>
    </row>
    <row r="8" spans="1:17" ht="16.5" thickTop="1" thickBot="1" x14ac:dyDescent="0.3">
      <c r="B8" s="176" t="s">
        <v>54</v>
      </c>
      <c r="C8" s="176"/>
      <c r="D8" s="88">
        <v>0</v>
      </c>
      <c r="F8" s="182" t="s">
        <v>74</v>
      </c>
      <c r="G8" s="182"/>
      <c r="H8" s="95">
        <f>SUM(H5:H6)</f>
        <v>0</v>
      </c>
      <c r="K8" s="180" t="s">
        <v>71</v>
      </c>
      <c r="L8" s="181"/>
      <c r="M8" s="91">
        <f>SUM(-(D34))</f>
        <v>0</v>
      </c>
    </row>
    <row r="9" spans="1:17" ht="16.5" thickTop="1" thickBot="1" x14ac:dyDescent="0.3">
      <c r="B9" s="175" t="s">
        <v>60</v>
      </c>
      <c r="C9" s="175"/>
      <c r="D9" s="88">
        <v>0</v>
      </c>
      <c r="K9" s="172" t="s">
        <v>76</v>
      </c>
      <c r="L9" s="173"/>
      <c r="M9" s="93">
        <f>SUM(M7:M8)</f>
        <v>0</v>
      </c>
    </row>
    <row r="10" spans="1:17" ht="15.75" thickTop="1" x14ac:dyDescent="0.25">
      <c r="B10" s="177" t="s">
        <v>36</v>
      </c>
      <c r="C10" s="177"/>
      <c r="D10" s="88">
        <v>0</v>
      </c>
      <c r="F10" s="176" t="s">
        <v>53</v>
      </c>
      <c r="G10" s="176"/>
      <c r="H10" s="86">
        <v>0</v>
      </c>
    </row>
    <row r="11" spans="1:17" x14ac:dyDescent="0.25">
      <c r="B11" s="177" t="s">
        <v>57</v>
      </c>
      <c r="C11" s="177"/>
      <c r="D11" s="88">
        <v>0</v>
      </c>
      <c r="F11" s="176" t="s">
        <v>54</v>
      </c>
      <c r="G11" s="176"/>
      <c r="H11" s="86">
        <v>0</v>
      </c>
      <c r="K11" s="180" t="s">
        <v>79</v>
      </c>
      <c r="L11" s="181"/>
      <c r="M11" s="4">
        <f>SUM(H7:H8)</f>
        <v>0</v>
      </c>
    </row>
    <row r="12" spans="1:17" x14ac:dyDescent="0.25">
      <c r="B12" s="177" t="s">
        <v>58</v>
      </c>
      <c r="C12" s="177"/>
      <c r="D12" s="132">
        <v>0</v>
      </c>
      <c r="F12" s="175" t="s">
        <v>35</v>
      </c>
      <c r="G12" s="175"/>
      <c r="H12" s="86">
        <v>0</v>
      </c>
      <c r="K12" s="180" t="s">
        <v>72</v>
      </c>
      <c r="L12" s="181"/>
      <c r="M12" s="99">
        <f>SUM(-(H18))</f>
        <v>0</v>
      </c>
    </row>
    <row r="13" spans="1:17" ht="15.75" thickBot="1" x14ac:dyDescent="0.3">
      <c r="B13" s="177" t="s">
        <v>59</v>
      </c>
      <c r="C13" s="177"/>
      <c r="D13" s="132">
        <v>0</v>
      </c>
      <c r="F13" s="177" t="s">
        <v>52</v>
      </c>
      <c r="G13" s="177"/>
      <c r="H13" s="86">
        <v>0</v>
      </c>
      <c r="K13" s="172" t="s">
        <v>77</v>
      </c>
      <c r="L13" s="173"/>
      <c r="M13" s="92">
        <f>SUM(M11:M12)</f>
        <v>0</v>
      </c>
    </row>
    <row r="14" spans="1:17" ht="15.75" thickTop="1" x14ac:dyDescent="0.25">
      <c r="B14" s="175" t="s">
        <v>38</v>
      </c>
      <c r="C14" s="175"/>
      <c r="D14" s="132">
        <v>0</v>
      </c>
      <c r="F14" s="174" t="s">
        <v>80</v>
      </c>
      <c r="G14" s="174"/>
      <c r="H14" s="86">
        <v>0</v>
      </c>
      <c r="I14" t="s">
        <v>64</v>
      </c>
    </row>
    <row r="15" spans="1:17" x14ac:dyDescent="0.25">
      <c r="B15" s="178" t="s">
        <v>37</v>
      </c>
      <c r="C15" s="179"/>
      <c r="D15" s="132">
        <v>0</v>
      </c>
      <c r="F15" s="174" t="s">
        <v>80</v>
      </c>
      <c r="G15" s="174"/>
      <c r="H15" s="86">
        <v>0</v>
      </c>
      <c r="I15" t="s">
        <v>64</v>
      </c>
    </row>
    <row r="16" spans="1:17" x14ac:dyDescent="0.25">
      <c r="B16" s="176" t="s">
        <v>55</v>
      </c>
      <c r="C16" s="176"/>
      <c r="D16" s="132">
        <v>0</v>
      </c>
      <c r="F16" s="174" t="s">
        <v>80</v>
      </c>
      <c r="G16" s="174"/>
      <c r="H16" s="86">
        <v>0</v>
      </c>
      <c r="I16" t="s">
        <v>64</v>
      </c>
    </row>
    <row r="17" spans="2:11" x14ac:dyDescent="0.25">
      <c r="B17" s="176" t="s">
        <v>56</v>
      </c>
      <c r="C17" s="176"/>
      <c r="D17" s="132">
        <v>0</v>
      </c>
      <c r="F17" s="174" t="s">
        <v>2</v>
      </c>
      <c r="G17" s="174"/>
      <c r="H17" s="86">
        <v>0</v>
      </c>
      <c r="I17" t="s">
        <v>64</v>
      </c>
    </row>
    <row r="18" spans="2:11" x14ac:dyDescent="0.25">
      <c r="B18" s="187" t="s">
        <v>39</v>
      </c>
      <c r="C18" s="188"/>
      <c r="D18" s="132">
        <v>0</v>
      </c>
      <c r="F18" s="172" t="s">
        <v>67</v>
      </c>
      <c r="G18" s="173"/>
      <c r="H18" s="100">
        <f>SUM(H10:H17)</f>
        <v>0</v>
      </c>
    </row>
    <row r="19" spans="2:11" x14ac:dyDescent="0.25">
      <c r="B19" s="177" t="s">
        <v>44</v>
      </c>
      <c r="C19" s="177"/>
      <c r="D19" s="132">
        <v>0</v>
      </c>
    </row>
    <row r="20" spans="2:11" x14ac:dyDescent="0.25">
      <c r="B20" s="178" t="s">
        <v>62</v>
      </c>
      <c r="C20" s="179"/>
      <c r="D20" s="132">
        <v>0</v>
      </c>
    </row>
    <row r="21" spans="2:11" ht="18.75" x14ac:dyDescent="0.3">
      <c r="B21" s="178" t="s">
        <v>41</v>
      </c>
      <c r="C21" s="179"/>
      <c r="D21" s="132">
        <v>0</v>
      </c>
      <c r="F21" s="153" t="s">
        <v>97</v>
      </c>
      <c r="G21" s="153"/>
      <c r="H21" s="153"/>
      <c r="I21" s="153"/>
      <c r="J21" s="153"/>
      <c r="K21" s="153"/>
    </row>
    <row r="22" spans="2:11" x14ac:dyDescent="0.25">
      <c r="B22" s="178" t="s">
        <v>40</v>
      </c>
      <c r="C22" s="179"/>
      <c r="D22" s="132">
        <v>0</v>
      </c>
    </row>
    <row r="23" spans="2:11" x14ac:dyDescent="0.25">
      <c r="B23" s="183" t="s">
        <v>42</v>
      </c>
      <c r="C23" s="184"/>
      <c r="D23" s="132">
        <v>0</v>
      </c>
    </row>
    <row r="24" spans="2:11" x14ac:dyDescent="0.25">
      <c r="B24" s="185" t="s">
        <v>43</v>
      </c>
      <c r="C24" s="186"/>
      <c r="D24" s="132">
        <v>0</v>
      </c>
    </row>
    <row r="25" spans="2:11" x14ac:dyDescent="0.25">
      <c r="B25" s="175" t="s">
        <v>75</v>
      </c>
      <c r="C25" s="175"/>
      <c r="D25" s="132">
        <v>0</v>
      </c>
    </row>
    <row r="26" spans="2:11" x14ac:dyDescent="0.25">
      <c r="B26" s="175" t="s">
        <v>61</v>
      </c>
      <c r="C26" s="175"/>
      <c r="D26" s="132">
        <v>0</v>
      </c>
    </row>
    <row r="27" spans="2:11" x14ac:dyDescent="0.25">
      <c r="B27" s="174"/>
      <c r="C27" s="174"/>
      <c r="D27" s="132">
        <v>0</v>
      </c>
      <c r="E27" t="s">
        <v>64</v>
      </c>
    </row>
    <row r="28" spans="2:11" x14ac:dyDescent="0.25">
      <c r="B28" s="174"/>
      <c r="C28" s="174"/>
      <c r="D28" s="132">
        <v>0</v>
      </c>
      <c r="E28" t="s">
        <v>64</v>
      </c>
    </row>
    <row r="29" spans="2:11" x14ac:dyDescent="0.25">
      <c r="B29" s="174"/>
      <c r="C29" s="174"/>
      <c r="D29" s="132">
        <v>0</v>
      </c>
      <c r="E29" t="s">
        <v>64</v>
      </c>
    </row>
    <row r="30" spans="2:11" x14ac:dyDescent="0.25">
      <c r="B30" s="174" t="s">
        <v>2</v>
      </c>
      <c r="C30" s="174"/>
      <c r="D30" s="132">
        <v>0</v>
      </c>
      <c r="E30" t="s">
        <v>64</v>
      </c>
    </row>
    <row r="31" spans="2:11" x14ac:dyDescent="0.25">
      <c r="B31" s="174" t="s">
        <v>2</v>
      </c>
      <c r="C31" s="174"/>
      <c r="D31" s="132">
        <v>0</v>
      </c>
      <c r="E31" t="s">
        <v>64</v>
      </c>
    </row>
    <row r="32" spans="2:11" x14ac:dyDescent="0.25">
      <c r="B32" s="177" t="s">
        <v>49</v>
      </c>
      <c r="C32" s="177"/>
      <c r="D32" s="132">
        <v>0</v>
      </c>
    </row>
    <row r="33" spans="2:13" x14ac:dyDescent="0.25">
      <c r="B33" s="175" t="s">
        <v>63</v>
      </c>
      <c r="C33" s="175"/>
      <c r="D33" s="132">
        <v>0</v>
      </c>
      <c r="E33" s="101" t="s">
        <v>96</v>
      </c>
      <c r="M33" t="s">
        <v>2</v>
      </c>
    </row>
    <row r="34" spans="2:13" ht="15.75" thickBot="1" x14ac:dyDescent="0.3">
      <c r="B34" s="172" t="s">
        <v>67</v>
      </c>
      <c r="C34" s="173"/>
      <c r="D34" s="90">
        <f>SUM(D7:D31)+(D33)-(D32)</f>
        <v>0</v>
      </c>
    </row>
    <row r="35" spans="2:13" ht="15.75" thickTop="1" x14ac:dyDescent="0.25"/>
  </sheetData>
  <sheetProtection algorithmName="SHA-512" hashValue="iSopXb4uBWJ8kyt6PRRjkbaxvCyHu7xf1TVtn1ximTyHEmnAzKMvMi5Q5k1Zx2YVXAaI3NMSGek7b4PEJY+E9w==" saltValue="T9DGqZnupRR0n/vZuQBkbw==" spinCount="100000" sheet="1" objects="1" scenarios="1"/>
  <protectedRanges>
    <protectedRange sqref="H10:H17" name="Range5"/>
    <protectedRange sqref="B27:C31" name="Range3"/>
    <protectedRange sqref="D3:D4" name="Range1"/>
    <protectedRange sqref="D7:D33" name="Range2"/>
    <protectedRange sqref="H3:H6" name="Range4"/>
    <protectedRange sqref="F14:G17" name="Range6"/>
  </protectedRanges>
  <mergeCells count="57">
    <mergeCell ref="A1:J1"/>
    <mergeCell ref="F15:G15"/>
    <mergeCell ref="F16:G16"/>
    <mergeCell ref="B28:C28"/>
    <mergeCell ref="K13:L13"/>
    <mergeCell ref="F14:G14"/>
    <mergeCell ref="F17:G17"/>
    <mergeCell ref="B13:C13"/>
    <mergeCell ref="B15:C15"/>
    <mergeCell ref="B16:C16"/>
    <mergeCell ref="B17:C17"/>
    <mergeCell ref="B26:C26"/>
    <mergeCell ref="B25:C25"/>
    <mergeCell ref="B18:C18"/>
    <mergeCell ref="B20:C20"/>
    <mergeCell ref="F18:G18"/>
    <mergeCell ref="F21:K21"/>
    <mergeCell ref="B23:C23"/>
    <mergeCell ref="B24:C24"/>
    <mergeCell ref="B14:C14"/>
    <mergeCell ref="B19:C19"/>
    <mergeCell ref="B21:C21"/>
    <mergeCell ref="B30:C30"/>
    <mergeCell ref="B31:C31"/>
    <mergeCell ref="B32:C32"/>
    <mergeCell ref="B29:C29"/>
    <mergeCell ref="B10:C10"/>
    <mergeCell ref="B11:C11"/>
    <mergeCell ref="B12:C12"/>
    <mergeCell ref="K7:L7"/>
    <mergeCell ref="K8:L8"/>
    <mergeCell ref="K11:L11"/>
    <mergeCell ref="K12:L12"/>
    <mergeCell ref="F7:G7"/>
    <mergeCell ref="F8:G8"/>
    <mergeCell ref="K9:L9"/>
    <mergeCell ref="B34:C34"/>
    <mergeCell ref="B27:C27"/>
    <mergeCell ref="B33:C33"/>
    <mergeCell ref="F3:G3"/>
    <mergeCell ref="F4:G4"/>
    <mergeCell ref="B3:C3"/>
    <mergeCell ref="B4:C4"/>
    <mergeCell ref="B7:C7"/>
    <mergeCell ref="B8:C8"/>
    <mergeCell ref="B9:C9"/>
    <mergeCell ref="F13:G13"/>
    <mergeCell ref="F10:G10"/>
    <mergeCell ref="F11:G11"/>
    <mergeCell ref="F12:G12"/>
    <mergeCell ref="B5:C5"/>
    <mergeCell ref="B22:C22"/>
    <mergeCell ref="K3:L3"/>
    <mergeCell ref="K4:L4"/>
    <mergeCell ref="K5:L5"/>
    <mergeCell ref="F5:G5"/>
    <mergeCell ref="F6:G6"/>
  </mergeCells>
  <pageMargins left="0.7" right="0.7" top="0.75" bottom="0.75" header="0.3" footer="0.3"/>
  <pageSetup scale="59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 Rate</vt:lpstr>
      <vt:lpstr>Pay Calculator</vt:lpstr>
      <vt:lpstr>Pay Check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</dc:creator>
  <cp:lastModifiedBy>Mathew</cp:lastModifiedBy>
  <cp:lastPrinted>2020-07-03T19:10:51Z</cp:lastPrinted>
  <dcterms:created xsi:type="dcterms:W3CDTF">2017-09-02T22:40:28Z</dcterms:created>
  <dcterms:modified xsi:type="dcterms:W3CDTF">2020-07-31T17:55:40Z</dcterms:modified>
</cp:coreProperties>
</file>